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Promotion\Paper\Mamot et al._2020_JGR_ESurf\ESurf\"/>
    </mc:Choice>
  </mc:AlternateContent>
  <bookViews>
    <workbookView xWindow="0" yWindow="0" windowWidth="28800" windowHeight="11745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F42" i="1" l="1"/>
  <c r="BE42" i="1"/>
  <c r="BD42" i="1"/>
  <c r="BC42" i="1"/>
  <c r="BB42" i="1"/>
  <c r="BA42" i="1"/>
  <c r="AY42" i="1"/>
  <c r="AX42" i="1"/>
  <c r="AV42" i="1"/>
  <c r="AT42" i="1"/>
  <c r="BF41" i="1"/>
  <c r="BE41" i="1"/>
  <c r="BD41" i="1"/>
  <c r="BC41" i="1"/>
  <c r="BB41" i="1"/>
  <c r="BA41" i="1"/>
  <c r="AY41" i="1"/>
  <c r="AX41" i="1"/>
  <c r="AV41" i="1"/>
  <c r="AT41" i="1"/>
  <c r="BF39" i="1"/>
  <c r="BE39" i="1"/>
  <c r="BD39" i="1"/>
  <c r="BC39" i="1"/>
  <c r="BB39" i="1"/>
  <c r="BA39" i="1"/>
  <c r="AY39" i="1"/>
  <c r="AX39" i="1"/>
  <c r="AS39" i="1"/>
  <c r="BF38" i="1"/>
  <c r="BE38" i="1"/>
  <c r="BD38" i="1"/>
  <c r="BC38" i="1"/>
  <c r="BB38" i="1"/>
  <c r="BA38" i="1"/>
  <c r="AY38" i="1"/>
  <c r="AX38" i="1"/>
  <c r="AT38" i="1"/>
  <c r="AS38" i="1"/>
  <c r="BF36" i="1"/>
  <c r="BE36" i="1"/>
  <c r="BD36" i="1"/>
  <c r="BC36" i="1"/>
  <c r="BB36" i="1"/>
  <c r="BA36" i="1"/>
  <c r="AY36" i="1"/>
  <c r="AX36" i="1"/>
  <c r="BF35" i="1"/>
  <c r="BE35" i="1"/>
  <c r="BD35" i="1"/>
  <c r="BC35" i="1"/>
  <c r="BB35" i="1"/>
  <c r="BA35" i="1"/>
  <c r="AY35" i="1"/>
  <c r="AX35" i="1"/>
  <c r="BF34" i="1"/>
  <c r="BE34" i="1"/>
  <c r="BD34" i="1"/>
  <c r="BC34" i="1"/>
  <c r="BB34" i="1"/>
  <c r="BA34" i="1"/>
  <c r="AY34" i="1"/>
  <c r="AX34" i="1"/>
  <c r="BF33" i="1"/>
  <c r="BE33" i="1"/>
  <c r="BD33" i="1"/>
  <c r="BC33" i="1"/>
  <c r="BB33" i="1"/>
  <c r="BA33" i="1"/>
  <c r="AY33" i="1"/>
  <c r="AX33" i="1"/>
  <c r="AT33" i="1"/>
  <c r="AR33" i="1"/>
  <c r="BF32" i="1"/>
  <c r="BE32" i="1"/>
  <c r="BD32" i="1"/>
  <c r="BC32" i="1"/>
  <c r="BB32" i="1"/>
  <c r="BA32" i="1"/>
  <c r="AY32" i="1"/>
  <c r="AX32" i="1"/>
  <c r="AT32" i="1"/>
  <c r="AR32" i="1"/>
  <c r="BF30" i="1"/>
  <c r="BE30" i="1"/>
  <c r="BD30" i="1"/>
  <c r="BC30" i="1"/>
  <c r="BB30" i="1"/>
  <c r="BA30" i="1"/>
  <c r="AY30" i="1"/>
  <c r="AX30" i="1"/>
  <c r="BF29" i="1"/>
  <c r="BE29" i="1"/>
  <c r="BD29" i="1"/>
  <c r="BC29" i="1"/>
  <c r="BB29" i="1"/>
  <c r="BA29" i="1"/>
  <c r="AY29" i="1"/>
  <c r="AX29" i="1"/>
  <c r="BF28" i="1"/>
  <c r="BE28" i="1"/>
  <c r="BC28" i="1"/>
  <c r="BB28" i="1"/>
  <c r="AZ28" i="1"/>
  <c r="AX28" i="1"/>
  <c r="AS28" i="1"/>
  <c r="AQ28" i="1"/>
  <c r="AM28" i="1"/>
  <c r="AJ28" i="1"/>
  <c r="BF27" i="1"/>
  <c r="BE27" i="1"/>
  <c r="BD27" i="1"/>
  <c r="BC27" i="1"/>
  <c r="BB27" i="1"/>
  <c r="BA27" i="1"/>
  <c r="AY27" i="1"/>
  <c r="AX27" i="1"/>
  <c r="AT27" i="1"/>
  <c r="AS27" i="1"/>
  <c r="AP27" i="1"/>
  <c r="AM27" i="1"/>
  <c r="AJ27" i="1"/>
  <c r="BF26" i="1"/>
  <c r="BE26" i="1"/>
  <c r="BD26" i="1"/>
  <c r="BC26" i="1"/>
  <c r="BB26" i="1"/>
  <c r="BA26" i="1"/>
  <c r="AY26" i="1"/>
  <c r="AX26" i="1"/>
  <c r="AT26" i="1"/>
  <c r="AM26" i="1"/>
  <c r="AJ26" i="1"/>
  <c r="BF24" i="1"/>
  <c r="BE24" i="1"/>
  <c r="BD24" i="1"/>
  <c r="BC24" i="1"/>
  <c r="BB24" i="1"/>
  <c r="BA24" i="1"/>
  <c r="AY24" i="1"/>
  <c r="AX24" i="1"/>
  <c r="AT24" i="1"/>
  <c r="AS24" i="1"/>
  <c r="AO24" i="1"/>
  <c r="AN24" i="1"/>
  <c r="AM24" i="1"/>
  <c r="AJ24" i="1"/>
  <c r="BF23" i="1"/>
  <c r="BE23" i="1"/>
  <c r="BD23" i="1"/>
  <c r="BC23" i="1"/>
  <c r="BB23" i="1"/>
  <c r="BA23" i="1"/>
  <c r="AY23" i="1"/>
  <c r="AX23" i="1"/>
  <c r="AT23" i="1"/>
  <c r="AS23" i="1"/>
  <c r="AO23" i="1"/>
  <c r="AN23" i="1"/>
  <c r="AM23" i="1"/>
  <c r="AJ23" i="1"/>
  <c r="BF22" i="1"/>
  <c r="BE22" i="1"/>
  <c r="BD22" i="1"/>
  <c r="BC22" i="1"/>
  <c r="BB22" i="1"/>
  <c r="BA22" i="1"/>
  <c r="AY22" i="1"/>
  <c r="AX22" i="1"/>
  <c r="AT22" i="1"/>
  <c r="AS22" i="1"/>
  <c r="AP22" i="1"/>
  <c r="AM22" i="1"/>
  <c r="AJ22" i="1"/>
  <c r="BF21" i="1"/>
  <c r="BE21" i="1"/>
  <c r="BD21" i="1"/>
  <c r="BC21" i="1"/>
  <c r="BB21" i="1"/>
  <c r="BA21" i="1"/>
  <c r="AY21" i="1"/>
  <c r="AX21" i="1"/>
  <c r="AT21" i="1"/>
  <c r="AS21" i="1"/>
  <c r="AP21" i="1"/>
  <c r="AM21" i="1"/>
  <c r="AJ21" i="1"/>
  <c r="BF19" i="1"/>
  <c r="BE19" i="1"/>
  <c r="BD19" i="1"/>
  <c r="BC19" i="1"/>
  <c r="BB19" i="1"/>
  <c r="BA19" i="1"/>
  <c r="AY19" i="1"/>
  <c r="AX19" i="1"/>
  <c r="AT19" i="1"/>
  <c r="AS19" i="1"/>
  <c r="AO19" i="1"/>
  <c r="AM19" i="1"/>
  <c r="AL19" i="1"/>
  <c r="AJ19" i="1"/>
  <c r="AX18" i="1"/>
  <c r="AT18" i="1"/>
  <c r="AS18" i="1"/>
  <c r="AO18" i="1"/>
  <c r="AN18" i="1"/>
  <c r="AM18" i="1"/>
  <c r="AL18" i="1"/>
  <c r="AJ18" i="1"/>
  <c r="BF16" i="1"/>
  <c r="BE16" i="1"/>
  <c r="BD16" i="1"/>
  <c r="BC16" i="1"/>
  <c r="BB16" i="1"/>
  <c r="BA16" i="1"/>
  <c r="AY16" i="1"/>
  <c r="AX16" i="1"/>
  <c r="BF15" i="1"/>
  <c r="BE15" i="1"/>
  <c r="BD15" i="1"/>
  <c r="BC15" i="1"/>
  <c r="BB15" i="1"/>
  <c r="BA15" i="1"/>
  <c r="AY15" i="1"/>
  <c r="AX15" i="1"/>
  <c r="BF14" i="1"/>
  <c r="BE14" i="1"/>
  <c r="BD14" i="1"/>
  <c r="BC14" i="1"/>
  <c r="BB14" i="1"/>
  <c r="BA14" i="1"/>
  <c r="AY14" i="1"/>
  <c r="AX14" i="1"/>
  <c r="BF13" i="1"/>
  <c r="BE13" i="1"/>
  <c r="BD13" i="1"/>
  <c r="BC13" i="1"/>
  <c r="BB13" i="1"/>
  <c r="BA13" i="1"/>
  <c r="AY13" i="1"/>
  <c r="AX13" i="1"/>
  <c r="BF12" i="1"/>
  <c r="BE12" i="1"/>
  <c r="BD12" i="1"/>
  <c r="BC12" i="1"/>
  <c r="BB12" i="1"/>
  <c r="BA12" i="1"/>
  <c r="AY12" i="1"/>
  <c r="AX12" i="1"/>
  <c r="AM12" i="1"/>
  <c r="AL12" i="1"/>
  <c r="J12" i="1"/>
  <c r="AT12" i="1" s="1"/>
  <c r="I12" i="1"/>
  <c r="AN12" i="1" s="1"/>
  <c r="BF11" i="1"/>
  <c r="BE11" i="1"/>
  <c r="BD11" i="1"/>
  <c r="BC11" i="1"/>
  <c r="BB11" i="1"/>
  <c r="BA11" i="1"/>
  <c r="AY11" i="1"/>
  <c r="AX11" i="1"/>
  <c r="AN11" i="1"/>
  <c r="AM11" i="1"/>
  <c r="AL11" i="1"/>
  <c r="J11" i="1"/>
  <c r="AT11" i="1" s="1"/>
  <c r="I11" i="1"/>
  <c r="BF10" i="1"/>
  <c r="BE10" i="1"/>
  <c r="BD10" i="1"/>
  <c r="BC10" i="1"/>
  <c r="BB10" i="1"/>
  <c r="BA10" i="1"/>
  <c r="AY10" i="1"/>
  <c r="AX10" i="1"/>
  <c r="AT10" i="1"/>
  <c r="AM10" i="1"/>
  <c r="AL10" i="1"/>
  <c r="BF9" i="1"/>
  <c r="BE9" i="1"/>
  <c r="BD9" i="1"/>
  <c r="BC9" i="1"/>
  <c r="BB9" i="1"/>
  <c r="BA9" i="1"/>
  <c r="AY9" i="1"/>
  <c r="AX9" i="1"/>
  <c r="AT9" i="1"/>
  <c r="AM9" i="1"/>
  <c r="AL9" i="1"/>
  <c r="AK9" i="1"/>
  <c r="J9" i="1"/>
  <c r="AO9" i="1" s="1"/>
  <c r="I9" i="1"/>
  <c r="BF8" i="1"/>
  <c r="BE8" i="1"/>
  <c r="BD8" i="1"/>
  <c r="BC8" i="1"/>
  <c r="BB8" i="1"/>
  <c r="BA8" i="1"/>
  <c r="AY8" i="1"/>
  <c r="AX8" i="1"/>
  <c r="AN8" i="1"/>
  <c r="AM8" i="1"/>
  <c r="AL8" i="1"/>
  <c r="AK8" i="1"/>
  <c r="J8" i="1"/>
  <c r="AT8" i="1" s="1"/>
  <c r="I8" i="1"/>
  <c r="BF7" i="1"/>
  <c r="BE7" i="1"/>
  <c r="BD7" i="1"/>
  <c r="BC7" i="1"/>
  <c r="BB7" i="1"/>
  <c r="BA7" i="1"/>
  <c r="AY7" i="1"/>
  <c r="AX7" i="1"/>
  <c r="AN7" i="1"/>
  <c r="AM7" i="1"/>
  <c r="AL7" i="1"/>
  <c r="AK7" i="1"/>
  <c r="J7" i="1"/>
  <c r="AT7" i="1" s="1"/>
  <c r="I7" i="1"/>
  <c r="BF6" i="1"/>
  <c r="BE6" i="1"/>
  <c r="BD6" i="1"/>
  <c r="BC6" i="1"/>
  <c r="BB6" i="1"/>
  <c r="BA6" i="1"/>
  <c r="AY6" i="1"/>
  <c r="AX6" i="1"/>
  <c r="AT6" i="1"/>
  <c r="AM6" i="1"/>
  <c r="AL6" i="1"/>
  <c r="AK6" i="1"/>
  <c r="I6" i="1"/>
  <c r="AN6" i="1" s="1"/>
  <c r="BF5" i="1"/>
  <c r="BE5" i="1"/>
  <c r="BD5" i="1"/>
  <c r="BC5" i="1"/>
  <c r="BB5" i="1"/>
  <c r="BA5" i="1"/>
  <c r="AY5" i="1"/>
  <c r="AX5" i="1"/>
  <c r="AM5" i="1"/>
  <c r="AK5" i="1"/>
  <c r="J5" i="1"/>
  <c r="AS5" i="1" s="1"/>
  <c r="AO12" i="1" l="1"/>
  <c r="AO6" i="1"/>
  <c r="AO8" i="1"/>
  <c r="AO7" i="1"/>
  <c r="AO5" i="1"/>
  <c r="AO11" i="1"/>
</calcChain>
</file>

<file path=xl/sharedStrings.xml><?xml version="1.0" encoding="utf-8"?>
<sst xmlns="http://schemas.openxmlformats.org/spreadsheetml/2006/main" count="74" uniqueCount="41">
  <si>
    <t>H1-2</t>
  </si>
  <si>
    <t>H3-4</t>
  </si>
  <si>
    <t>H5-6</t>
  </si>
  <si>
    <t>H7-8</t>
  </si>
  <si>
    <t>H9-10</t>
  </si>
  <si>
    <t>H5-11</t>
  </si>
  <si>
    <t>H11-12</t>
  </si>
  <si>
    <t>H11-13</t>
  </si>
  <si>
    <t>H14-15</t>
  </si>
  <si>
    <t>H16-17</t>
  </si>
  <si>
    <t>H17-18</t>
  </si>
  <si>
    <t>H19-20</t>
  </si>
  <si>
    <t>L1-2</t>
  </si>
  <si>
    <t>L5-6</t>
  </si>
  <si>
    <t>G3-4</t>
  </si>
  <si>
    <t>G1-2</t>
  </si>
  <si>
    <t>G5-6</t>
  </si>
  <si>
    <t>G7-8</t>
  </si>
  <si>
    <t>GR1-2</t>
  </si>
  <si>
    <t>GR3-4</t>
  </si>
  <si>
    <t>GR5-6</t>
  </si>
  <si>
    <t>GR7-8</t>
  </si>
  <si>
    <t>GR7-9</t>
  </si>
  <si>
    <t>HA1-2</t>
  </si>
  <si>
    <t>HA2-3</t>
  </si>
  <si>
    <t>HA4-5</t>
  </si>
  <si>
    <t>HA4-6</t>
  </si>
  <si>
    <t>HA4-7</t>
  </si>
  <si>
    <t>LK1-2</t>
  </si>
  <si>
    <t>LK1-3</t>
  </si>
  <si>
    <t>D1-2</t>
  </si>
  <si>
    <t>D3-4</t>
  </si>
  <si>
    <t>Measuring section</t>
  </si>
  <si>
    <t>new</t>
  </si>
  <si>
    <t>first measurement</t>
  </si>
  <si>
    <t>Absolute crack displacements [cm]</t>
  </si>
  <si>
    <t xml:space="preserve">Date </t>
  </si>
  <si>
    <t>Date</t>
  </si>
  <si>
    <t>28.07.15 new</t>
  </si>
  <si>
    <t>19.06.18 new</t>
  </si>
  <si>
    <t>Distance between the plugs [cm]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</si>
</sst>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;@"/>
  </numFmts>
  <fonts count="4" x14ac:knownFonts="1"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1" fillId="0" borderId="1" xfId="0" applyFont="1" applyBorder="1" applyAlignment="1">
      <alignment horizontal="left" vertical="center"/>
    </xf>
    <xf numFmtId="0" fontId="1" fillId="0" borderId="0" xfId="0" applyFont="1" applyAlignment="1">
      <alignment vertical="center"/>
    </xf>
    <xf numFmtId="164" fontId="2" fillId="0" borderId="11" xfId="0" applyNumberFormat="1" applyFont="1" applyFill="1" applyBorder="1" applyAlignment="1">
      <alignment horizontal="left" vertical="center"/>
    </xf>
    <xf numFmtId="0" fontId="0" fillId="2" borderId="12" xfId="0" applyFill="1" applyBorder="1"/>
    <xf numFmtId="0" fontId="0" fillId="2" borderId="1" xfId="0" applyFill="1" applyBorder="1"/>
    <xf numFmtId="164" fontId="0" fillId="2" borderId="0" xfId="0" applyNumberFormat="1" applyFont="1" applyFill="1" applyAlignment="1">
      <alignment horizontal="left" vertical="center"/>
    </xf>
    <xf numFmtId="164" fontId="0" fillId="2" borderId="0" xfId="0" applyNumberFormat="1" applyFont="1" applyFill="1" applyBorder="1" applyAlignment="1">
      <alignment horizontal="left" vertical="center"/>
    </xf>
    <xf numFmtId="164" fontId="0" fillId="2" borderId="12" xfId="0" applyNumberFormat="1" applyFont="1" applyFill="1" applyBorder="1" applyAlignment="1">
      <alignment horizontal="left" vertical="center"/>
    </xf>
    <xf numFmtId="0" fontId="0" fillId="2" borderId="0" xfId="0" applyFill="1" applyBorder="1"/>
    <xf numFmtId="0" fontId="0" fillId="2" borderId="0" xfId="0" applyFill="1"/>
    <xf numFmtId="0" fontId="0" fillId="0" borderId="12" xfId="0" applyBorder="1"/>
    <xf numFmtId="0" fontId="0" fillId="0" borderId="1" xfId="0" applyBorder="1"/>
    <xf numFmtId="2" fontId="0" fillId="0" borderId="0" xfId="0" applyNumberFormat="1" applyFont="1" applyFill="1" applyBorder="1" applyAlignment="1">
      <alignment horizontal="left"/>
    </xf>
    <xf numFmtId="2" fontId="0" fillId="0" borderId="0" xfId="0" applyNumberFormat="1" applyFont="1" applyBorder="1" applyAlignment="1">
      <alignment horizontal="left"/>
    </xf>
    <xf numFmtId="2" fontId="0" fillId="0" borderId="12" xfId="0" applyNumberFormat="1" applyFont="1" applyBorder="1" applyAlignment="1">
      <alignment horizontal="left"/>
    </xf>
    <xf numFmtId="0" fontId="0" fillId="0" borderId="0" xfId="0" applyBorder="1"/>
    <xf numFmtId="2" fontId="0" fillId="3" borderId="0" xfId="0" applyNumberFormat="1" applyFill="1" applyAlignment="1">
      <alignment horizontal="left" vertical="center"/>
    </xf>
    <xf numFmtId="2" fontId="0" fillId="0" borderId="0" xfId="0" applyNumberFormat="1" applyAlignment="1">
      <alignment horizontal="left" vertical="center"/>
    </xf>
    <xf numFmtId="2" fontId="0" fillId="0" borderId="1" xfId="0" applyNumberFormat="1" applyBorder="1" applyAlignment="1">
      <alignment horizontal="left" vertical="center"/>
    </xf>
    <xf numFmtId="0" fontId="0" fillId="0" borderId="0" xfId="0" applyAlignment="1">
      <alignment horizontal="left" vertical="center"/>
    </xf>
    <xf numFmtId="2" fontId="0" fillId="0" borderId="12" xfId="0" applyNumberFormat="1" applyBorder="1" applyAlignment="1">
      <alignment horizontal="left" vertical="center"/>
    </xf>
    <xf numFmtId="2" fontId="0" fillId="0" borderId="13" xfId="0" applyNumberFormat="1" applyBorder="1" applyAlignment="1">
      <alignment horizontal="left" vertical="center"/>
    </xf>
    <xf numFmtId="0" fontId="0" fillId="3" borderId="0" xfId="0" applyFill="1" applyAlignment="1">
      <alignment horizontal="left" vertical="center"/>
    </xf>
    <xf numFmtId="0" fontId="0" fillId="0" borderId="1" xfId="0" applyBorder="1" applyAlignment="1">
      <alignment horizontal="left" vertical="center"/>
    </xf>
    <xf numFmtId="2" fontId="3" fillId="0" borderId="0" xfId="0" applyNumberFormat="1" applyFont="1" applyBorder="1" applyAlignment="1">
      <alignment horizontal="left"/>
    </xf>
    <xf numFmtId="2" fontId="0" fillId="4" borderId="0" xfId="0" applyNumberFormat="1" applyFont="1" applyFill="1" applyBorder="1" applyAlignment="1">
      <alignment horizontal="left"/>
    </xf>
    <xf numFmtId="2" fontId="0" fillId="4" borderId="1" xfId="0" applyNumberFormat="1" applyFill="1" applyBorder="1" applyAlignment="1">
      <alignment horizontal="left" vertical="center"/>
    </xf>
    <xf numFmtId="2" fontId="0" fillId="0" borderId="0" xfId="0" applyNumberFormat="1" applyFont="1" applyBorder="1" applyAlignment="1">
      <alignment horizontal="left" vertical="center"/>
    </xf>
    <xf numFmtId="2" fontId="0" fillId="0" borderId="12" xfId="0" applyNumberFormat="1" applyFont="1" applyFill="1" applyBorder="1" applyAlignment="1">
      <alignment horizontal="left"/>
    </xf>
    <xf numFmtId="2" fontId="0" fillId="0" borderId="0" xfId="0" applyNumberFormat="1" applyFont="1" applyAlignment="1">
      <alignment horizontal="left" vertical="center"/>
    </xf>
    <xf numFmtId="2" fontId="0" fillId="0" borderId="12" xfId="0" applyNumberFormat="1" applyFont="1" applyBorder="1" applyAlignment="1">
      <alignment horizontal="left" vertical="center"/>
    </xf>
    <xf numFmtId="2" fontId="0" fillId="0" borderId="0" xfId="0" applyNumberFormat="1" applyFont="1" applyBorder="1"/>
    <xf numFmtId="0" fontId="0" fillId="2" borderId="0" xfId="0" applyFill="1" applyAlignment="1">
      <alignment horizontal="left" vertical="center"/>
    </xf>
    <xf numFmtId="0" fontId="0" fillId="2" borderId="1" xfId="0" applyFill="1" applyBorder="1" applyAlignment="1">
      <alignment horizontal="left" vertical="center"/>
    </xf>
    <xf numFmtId="0" fontId="0" fillId="2" borderId="12" xfId="0" applyFill="1" applyBorder="1" applyAlignment="1">
      <alignment horizontal="left" vertical="center"/>
    </xf>
    <xf numFmtId="2" fontId="0" fillId="2" borderId="0" xfId="0" applyNumberFormat="1" applyFill="1" applyAlignment="1">
      <alignment horizontal="left" vertical="center"/>
    </xf>
    <xf numFmtId="2" fontId="0" fillId="2" borderId="12" xfId="0" applyNumberFormat="1" applyFill="1" applyBorder="1" applyAlignment="1">
      <alignment horizontal="left" vertical="center"/>
    </xf>
    <xf numFmtId="2" fontId="0" fillId="2" borderId="13" xfId="0" applyNumberFormat="1" applyFill="1" applyBorder="1" applyAlignment="1">
      <alignment horizontal="left" vertical="center"/>
    </xf>
    <xf numFmtId="0" fontId="0" fillId="0" borderId="12" xfId="0" applyFont="1" applyFill="1" applyBorder="1"/>
    <xf numFmtId="0" fontId="0" fillId="0" borderId="1" xfId="0" applyFont="1" applyFill="1" applyBorder="1"/>
    <xf numFmtId="2" fontId="2" fillId="0" borderId="0" xfId="0" applyNumberFormat="1" applyFont="1" applyFill="1" applyAlignment="1">
      <alignment horizontal="left"/>
    </xf>
    <xf numFmtId="2" fontId="0" fillId="0" borderId="0" xfId="0" applyNumberFormat="1" applyAlignment="1">
      <alignment horizontal="left"/>
    </xf>
    <xf numFmtId="2" fontId="0" fillId="0" borderId="0" xfId="0" applyNumberFormat="1" applyFill="1" applyAlignment="1">
      <alignment horizontal="left"/>
    </xf>
    <xf numFmtId="2" fontId="0" fillId="0" borderId="0" xfId="0" applyNumberFormat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2" xfId="0" applyNumberFormat="1" applyBorder="1" applyAlignment="1">
      <alignment horizontal="right"/>
    </xf>
    <xf numFmtId="0" fontId="0" fillId="0" borderId="0" xfId="0" applyFont="1" applyFill="1" applyBorder="1"/>
    <xf numFmtId="0" fontId="0" fillId="0" borderId="12" xfId="0" applyBorder="1" applyAlignment="1">
      <alignment horizontal="left" vertical="center"/>
    </xf>
    <xf numFmtId="2" fontId="0" fillId="0" borderId="0" xfId="0" applyNumberFormat="1" applyBorder="1" applyAlignment="1">
      <alignment horizontal="left" vertical="center"/>
    </xf>
    <xf numFmtId="0" fontId="0" fillId="2" borderId="12" xfId="0" applyFont="1" applyFill="1" applyBorder="1"/>
    <xf numFmtId="0" fontId="0" fillId="2" borderId="1" xfId="0" applyFont="1" applyFill="1" applyBorder="1"/>
    <xf numFmtId="0" fontId="0" fillId="2" borderId="0" xfId="0" applyFont="1" applyFill="1" applyBorder="1"/>
    <xf numFmtId="2" fontId="0" fillId="0" borderId="0" xfId="0" applyNumberFormat="1" applyFont="1" applyAlignment="1">
      <alignment horizontal="left"/>
    </xf>
    <xf numFmtId="2" fontId="0" fillId="0" borderId="0" xfId="0" applyNumberFormat="1" applyFont="1" applyFill="1" applyAlignment="1">
      <alignment horizontal="left"/>
    </xf>
    <xf numFmtId="2" fontId="0" fillId="4" borderId="0" xfId="0" applyNumberFormat="1" applyFont="1" applyFill="1" applyAlignment="1">
      <alignment horizontal="left"/>
    </xf>
    <xf numFmtId="2" fontId="0" fillId="0" borderId="0" xfId="0" applyNumberFormat="1" applyFont="1" applyFill="1" applyBorder="1" applyAlignment="1">
      <alignment horizontal="left" vertical="center"/>
    </xf>
    <xf numFmtId="2" fontId="0" fillId="0" borderId="12" xfId="0" applyNumberFormat="1" applyFont="1" applyFill="1" applyBorder="1" applyAlignment="1">
      <alignment horizontal="left" vertical="center"/>
    </xf>
    <xf numFmtId="2" fontId="0" fillId="4" borderId="0" xfId="0" applyNumberFormat="1" applyFill="1" applyBorder="1" applyAlignment="1">
      <alignment horizontal="left" vertical="center"/>
    </xf>
    <xf numFmtId="2" fontId="0" fillId="0" borderId="0" xfId="0" applyNumberFormat="1" applyFill="1" applyBorder="1" applyAlignment="1">
      <alignment horizontal="left" vertical="center"/>
    </xf>
    <xf numFmtId="2" fontId="0" fillId="4" borderId="12" xfId="0" applyNumberFormat="1" applyFill="1" applyBorder="1" applyAlignment="1">
      <alignment horizontal="left" vertical="center"/>
    </xf>
    <xf numFmtId="2" fontId="0" fillId="0" borderId="1" xfId="0" applyNumberFormat="1" applyBorder="1" applyAlignment="1">
      <alignment horizontal="left"/>
    </xf>
    <xf numFmtId="2" fontId="0" fillId="4" borderId="0" xfId="0" applyNumberFormat="1" applyFill="1" applyAlignment="1">
      <alignment horizontal="left"/>
    </xf>
    <xf numFmtId="0" fontId="0" fillId="3" borderId="0" xfId="0" applyFill="1" applyBorder="1"/>
    <xf numFmtId="2" fontId="2" fillId="0" borderId="1" xfId="0" applyNumberFormat="1" applyFont="1" applyFill="1" applyBorder="1" applyAlignment="1">
      <alignment horizontal="left"/>
    </xf>
    <xf numFmtId="2" fontId="0" fillId="0" borderId="0" xfId="0" applyNumberFormat="1" applyBorder="1" applyAlignment="1">
      <alignment horizontal="left"/>
    </xf>
    <xf numFmtId="0" fontId="0" fillId="3" borderId="1" xfId="0" applyFill="1" applyBorder="1" applyAlignment="1">
      <alignment horizontal="left" vertical="center"/>
    </xf>
    <xf numFmtId="2" fontId="0" fillId="0" borderId="0" xfId="0" applyNumberFormat="1" applyFill="1" applyBorder="1" applyAlignment="1">
      <alignment horizontal="left"/>
    </xf>
    <xf numFmtId="2" fontId="0" fillId="0" borderId="12" xfId="0" applyNumberFormat="1" applyFill="1" applyBorder="1" applyAlignment="1">
      <alignment horizontal="left" vertical="center"/>
    </xf>
    <xf numFmtId="0" fontId="0" fillId="0" borderId="14" xfId="0" applyBorder="1"/>
    <xf numFmtId="2" fontId="2" fillId="0" borderId="9" xfId="0" applyNumberFormat="1" applyFont="1" applyFill="1" applyBorder="1" applyAlignment="1">
      <alignment horizontal="left"/>
    </xf>
    <xf numFmtId="2" fontId="2" fillId="0" borderId="8" xfId="0" applyNumberFormat="1" applyFont="1" applyFill="1" applyBorder="1" applyAlignment="1">
      <alignment horizontal="left"/>
    </xf>
    <xf numFmtId="2" fontId="0" fillId="0" borderId="8" xfId="0" applyNumberFormat="1" applyBorder="1" applyAlignment="1">
      <alignment horizontal="left"/>
    </xf>
    <xf numFmtId="0" fontId="0" fillId="0" borderId="8" xfId="0" applyBorder="1"/>
    <xf numFmtId="2" fontId="0" fillId="0" borderId="8" xfId="0" applyNumberFormat="1" applyFill="1" applyBorder="1" applyAlignment="1">
      <alignment horizontal="left"/>
    </xf>
    <xf numFmtId="2" fontId="0" fillId="0" borderId="8" xfId="0" applyNumberFormat="1" applyBorder="1" applyAlignment="1">
      <alignment horizontal="left" vertical="center"/>
    </xf>
    <xf numFmtId="2" fontId="0" fillId="0" borderId="14" xfId="0" applyNumberFormat="1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3" borderId="9" xfId="0" applyFill="1" applyBorder="1" applyAlignment="1">
      <alignment horizontal="left" vertical="center"/>
    </xf>
    <xf numFmtId="2" fontId="0" fillId="0" borderId="9" xfId="0" applyNumberFormat="1" applyBorder="1" applyAlignment="1">
      <alignment horizontal="left" vertical="center"/>
    </xf>
    <xf numFmtId="2" fontId="0" fillId="0" borderId="7" xfId="0" applyNumberFormat="1" applyBorder="1" applyAlignment="1">
      <alignment horizontal="left" vertical="center"/>
    </xf>
    <xf numFmtId="0" fontId="0" fillId="4" borderId="1" xfId="0" applyFill="1" applyBorder="1"/>
    <xf numFmtId="0" fontId="0" fillId="3" borderId="0" xfId="0" applyFill="1"/>
    <xf numFmtId="0" fontId="0" fillId="0" borderId="0" xfId="0" applyFill="1"/>
    <xf numFmtId="164" fontId="2" fillId="0" borderId="3" xfId="0" applyNumberFormat="1" applyFont="1" applyFill="1" applyBorder="1" applyAlignment="1">
      <alignment horizontal="left" vertical="center"/>
    </xf>
    <xf numFmtId="0" fontId="2" fillId="0" borderId="0" xfId="0" applyFont="1" applyFill="1"/>
    <xf numFmtId="164" fontId="2" fillId="0" borderId="10" xfId="0" applyNumberFormat="1" applyFont="1" applyFill="1" applyBorder="1" applyAlignment="1">
      <alignment horizontal="left" vertical="center"/>
    </xf>
    <xf numFmtId="0" fontId="0" fillId="0" borderId="8" xfId="0" applyFill="1" applyBorder="1"/>
    <xf numFmtId="0" fontId="0" fillId="0" borderId="1" xfId="0" applyFill="1" applyBorder="1" applyAlignment="1">
      <alignment horizontal="left" vertical="center"/>
    </xf>
    <xf numFmtId="0" fontId="0" fillId="0" borderId="1" xfId="0" applyFill="1" applyBorder="1"/>
    <xf numFmtId="2" fontId="3" fillId="0" borderId="1" xfId="0" applyNumberFormat="1" applyFont="1" applyBorder="1" applyAlignment="1">
      <alignment horizontal="left" vertical="center"/>
    </xf>
    <xf numFmtId="2" fontId="3" fillId="0" borderId="0" xfId="0" applyNumberFormat="1" applyFont="1" applyAlignment="1">
      <alignment horizontal="left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0" fillId="2" borderId="2" xfId="0" applyFill="1" applyBorder="1"/>
    <xf numFmtId="0" fontId="0" fillId="0" borderId="13" xfId="0" applyBorder="1"/>
    <xf numFmtId="0" fontId="0" fillId="2" borderId="13" xfId="0" applyFill="1" applyBorder="1"/>
    <xf numFmtId="0" fontId="0" fillId="0" borderId="13" xfId="0" applyFont="1" applyFill="1" applyBorder="1"/>
    <xf numFmtId="0" fontId="0" fillId="2" borderId="13" xfId="0" applyFont="1" applyFill="1" applyBorder="1"/>
    <xf numFmtId="0" fontId="0" fillId="0" borderId="7" xfId="0" applyBorder="1"/>
    <xf numFmtId="164" fontId="2" fillId="0" borderId="15" xfId="0" applyNumberFormat="1" applyFont="1" applyFill="1" applyBorder="1" applyAlignment="1">
      <alignment horizontal="left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47"/>
  <sheetViews>
    <sheetView tabSelected="1" zoomScale="80" zoomScaleNormal="80" workbookViewId="0">
      <selection activeCell="AH6" sqref="AH6"/>
    </sheetView>
  </sheetViews>
  <sheetFormatPr baseColWidth="10" defaultRowHeight="15" x14ac:dyDescent="0.25"/>
  <cols>
    <col min="1" max="1" width="17.7109375" customWidth="1"/>
    <col min="15" max="15" width="13.7109375" customWidth="1"/>
    <col min="27" max="27" width="14.7109375" customWidth="1"/>
    <col min="31" max="31" width="11.42578125" style="84"/>
    <col min="32" max="32" width="18.28515625" customWidth="1"/>
  </cols>
  <sheetData>
    <row r="1" spans="1:72" ht="30.75" customHeight="1" x14ac:dyDescent="0.25">
      <c r="B1" s="1" t="s">
        <v>40</v>
      </c>
      <c r="AF1" s="2" t="s">
        <v>35</v>
      </c>
      <c r="AG1" s="2"/>
    </row>
    <row r="2" spans="1:72" x14ac:dyDescent="0.25">
      <c r="A2" s="93" t="s">
        <v>32</v>
      </c>
      <c r="B2" s="95" t="s">
        <v>36</v>
      </c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  <c r="Z2" s="95"/>
      <c r="AA2" s="95"/>
      <c r="AB2" s="95"/>
      <c r="AC2" s="95"/>
      <c r="AD2" s="95"/>
      <c r="AF2" s="93" t="s">
        <v>32</v>
      </c>
      <c r="AG2" s="96" t="s">
        <v>37</v>
      </c>
      <c r="AH2" s="97"/>
      <c r="AI2" s="97"/>
      <c r="AJ2" s="97"/>
      <c r="AK2" s="97"/>
      <c r="AL2" s="97"/>
      <c r="AM2" s="97"/>
      <c r="AN2" s="97"/>
      <c r="AO2" s="97"/>
      <c r="AP2" s="97"/>
      <c r="AQ2" s="97"/>
      <c r="AR2" s="97"/>
      <c r="AS2" s="97"/>
      <c r="AT2" s="97"/>
      <c r="AU2" s="97"/>
      <c r="AV2" s="97"/>
      <c r="AW2" s="97"/>
      <c r="AX2" s="97"/>
      <c r="AY2" s="97"/>
      <c r="AZ2" s="97"/>
      <c r="BA2" s="97"/>
      <c r="BB2" s="97"/>
      <c r="BC2" s="97"/>
      <c r="BD2" s="97"/>
      <c r="BE2" s="97"/>
      <c r="BF2" s="98"/>
      <c r="BG2" s="84"/>
      <c r="BH2" s="84"/>
      <c r="BI2" s="84"/>
      <c r="BJ2" s="84"/>
      <c r="BK2" s="84"/>
      <c r="BL2" s="84"/>
      <c r="BM2" s="84"/>
      <c r="BN2" s="84"/>
      <c r="BO2" s="84"/>
      <c r="BP2" s="84"/>
      <c r="BQ2" s="84"/>
      <c r="BR2" s="84"/>
      <c r="BS2" s="84"/>
      <c r="BT2" s="84"/>
    </row>
    <row r="3" spans="1:72" x14ac:dyDescent="0.25">
      <c r="A3" s="94"/>
      <c r="B3" s="85">
        <v>39984</v>
      </c>
      <c r="C3" s="85">
        <v>39993</v>
      </c>
      <c r="D3" s="85">
        <v>39994</v>
      </c>
      <c r="E3" s="85">
        <v>40000</v>
      </c>
      <c r="F3" s="85">
        <v>40001</v>
      </c>
      <c r="G3" s="85">
        <v>40026</v>
      </c>
      <c r="H3" s="85">
        <v>40051</v>
      </c>
      <c r="I3" s="85">
        <v>41536</v>
      </c>
      <c r="J3" s="85">
        <v>41857</v>
      </c>
      <c r="K3" s="85">
        <v>41865</v>
      </c>
      <c r="L3" s="85">
        <v>41892</v>
      </c>
      <c r="M3" s="85">
        <v>41893</v>
      </c>
      <c r="N3" s="85">
        <v>42213</v>
      </c>
      <c r="O3" s="85" t="s">
        <v>38</v>
      </c>
      <c r="P3" s="85">
        <v>42228</v>
      </c>
      <c r="Q3" s="85">
        <v>42229</v>
      </c>
      <c r="R3" s="85">
        <v>42235</v>
      </c>
      <c r="S3" s="85">
        <v>42257</v>
      </c>
      <c r="T3" s="85">
        <v>42278</v>
      </c>
      <c r="U3" s="85">
        <v>42579</v>
      </c>
      <c r="V3" s="85">
        <v>42599</v>
      </c>
      <c r="W3" s="85">
        <v>42642</v>
      </c>
      <c r="X3" s="85">
        <v>42929</v>
      </c>
      <c r="Y3" s="85">
        <v>43007</v>
      </c>
      <c r="Z3" s="85">
        <v>43270</v>
      </c>
      <c r="AA3" s="85" t="s">
        <v>39</v>
      </c>
      <c r="AB3" s="85">
        <v>43300</v>
      </c>
      <c r="AC3" s="85">
        <v>43384</v>
      </c>
      <c r="AD3" s="85">
        <v>43669</v>
      </c>
      <c r="AE3" s="86"/>
      <c r="AF3" s="94"/>
      <c r="AG3" s="87">
        <v>39984</v>
      </c>
      <c r="AH3" s="105">
        <v>39993</v>
      </c>
      <c r="AI3" s="105">
        <v>39994</v>
      </c>
      <c r="AJ3" s="105">
        <v>40000</v>
      </c>
      <c r="AK3" s="105">
        <v>40001</v>
      </c>
      <c r="AL3" s="105">
        <v>40026</v>
      </c>
      <c r="AM3" s="105">
        <v>40051</v>
      </c>
      <c r="AN3" s="87">
        <v>41536</v>
      </c>
      <c r="AO3" s="87">
        <v>41857</v>
      </c>
      <c r="AP3" s="105">
        <v>41865</v>
      </c>
      <c r="AQ3" s="105">
        <v>41892</v>
      </c>
      <c r="AR3" s="105">
        <v>41893</v>
      </c>
      <c r="AS3" s="87">
        <v>42213</v>
      </c>
      <c r="AT3" s="105">
        <v>42228</v>
      </c>
      <c r="AU3" s="105">
        <v>42229</v>
      </c>
      <c r="AV3" s="105">
        <v>42235</v>
      </c>
      <c r="AW3" s="105">
        <v>42257</v>
      </c>
      <c r="AX3" s="105">
        <v>42278</v>
      </c>
      <c r="AY3" s="87">
        <v>42579</v>
      </c>
      <c r="AZ3" s="105">
        <v>42599</v>
      </c>
      <c r="BA3" s="105">
        <v>42642</v>
      </c>
      <c r="BB3" s="87">
        <v>42929</v>
      </c>
      <c r="BC3" s="3">
        <v>43007</v>
      </c>
      <c r="BD3" s="87">
        <v>43270</v>
      </c>
      <c r="BE3" s="3">
        <v>43384</v>
      </c>
      <c r="BF3" s="3">
        <v>43669</v>
      </c>
      <c r="BG3" s="84"/>
      <c r="BH3" s="84"/>
      <c r="BI3" s="84"/>
      <c r="BJ3" s="84"/>
      <c r="BK3" s="84"/>
      <c r="BL3" s="84"/>
      <c r="BM3" s="84"/>
      <c r="BN3" s="84"/>
      <c r="BO3" s="84"/>
      <c r="BP3" s="84"/>
      <c r="BQ3" s="84"/>
      <c r="BR3" s="84"/>
      <c r="BS3" s="84"/>
      <c r="BT3" s="84"/>
    </row>
    <row r="4" spans="1:72" x14ac:dyDescent="0.25">
      <c r="A4" s="4"/>
      <c r="B4" s="5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7"/>
      <c r="Z4" s="7"/>
      <c r="AA4" s="7"/>
      <c r="AB4" s="7"/>
      <c r="AC4" s="7"/>
      <c r="AD4" s="8"/>
      <c r="AF4" s="99"/>
      <c r="AG4" s="9"/>
      <c r="AH4" s="10"/>
      <c r="AI4" s="10"/>
      <c r="AJ4" s="10"/>
      <c r="AK4" s="10"/>
      <c r="AL4" s="10"/>
      <c r="AM4" s="10"/>
      <c r="AN4" s="5"/>
      <c r="AO4" s="5"/>
      <c r="AP4" s="10"/>
      <c r="AQ4" s="10"/>
      <c r="AR4" s="10"/>
      <c r="AS4" s="5"/>
      <c r="AT4" s="10"/>
      <c r="AU4" s="10"/>
      <c r="AV4" s="10"/>
      <c r="AW4" s="10"/>
      <c r="AX4" s="10"/>
      <c r="AY4" s="5"/>
      <c r="AZ4" s="10"/>
      <c r="BA4" s="10"/>
      <c r="BB4" s="5"/>
      <c r="BC4" s="10"/>
      <c r="BD4" s="5"/>
      <c r="BE4" s="4"/>
      <c r="BF4" s="4"/>
    </row>
    <row r="5" spans="1:72" x14ac:dyDescent="0.25">
      <c r="A5" s="11" t="s">
        <v>0</v>
      </c>
      <c r="B5" s="12"/>
      <c r="C5" s="13">
        <v>589.67875000000004</v>
      </c>
      <c r="D5" s="13"/>
      <c r="E5" s="13"/>
      <c r="F5" s="13">
        <v>589.73526614224988</v>
      </c>
      <c r="G5" s="13"/>
      <c r="H5" s="13">
        <v>589.83466853999994</v>
      </c>
      <c r="I5" s="13"/>
      <c r="J5" s="13">
        <f>(5.879218264244)*100</f>
        <v>587.92182642440002</v>
      </c>
      <c r="K5" s="13"/>
      <c r="L5" s="13"/>
      <c r="M5" s="13"/>
      <c r="N5" s="13">
        <v>587.89924999999994</v>
      </c>
      <c r="O5" s="13"/>
      <c r="P5" s="13"/>
      <c r="Q5" s="13"/>
      <c r="R5" s="13"/>
      <c r="S5" s="13"/>
      <c r="T5" s="13">
        <v>587.93686519970004</v>
      </c>
      <c r="U5" s="13">
        <v>588.08262090872006</v>
      </c>
      <c r="V5" s="13"/>
      <c r="W5" s="14">
        <v>588.08779865995996</v>
      </c>
      <c r="X5" s="14">
        <v>588.01193841040003</v>
      </c>
      <c r="Y5" s="14">
        <v>588.18728146447995</v>
      </c>
      <c r="Z5" s="14">
        <v>588.2101066184</v>
      </c>
      <c r="AA5" s="14"/>
      <c r="AB5" s="14"/>
      <c r="AC5" s="14">
        <v>588.18654601087997</v>
      </c>
      <c r="AD5" s="15">
        <v>588.15071969559995</v>
      </c>
      <c r="AF5" s="100" t="s">
        <v>0</v>
      </c>
      <c r="AG5" s="16"/>
      <c r="AH5" s="17"/>
      <c r="AI5" s="18"/>
      <c r="AJ5" s="18"/>
      <c r="AK5" s="18">
        <f>F5-C5</f>
        <v>5.651614224984769E-2</v>
      </c>
      <c r="AL5" s="18"/>
      <c r="AM5" s="18">
        <f>H5-F5</f>
        <v>9.9402397750054661E-2</v>
      </c>
      <c r="AN5" s="19"/>
      <c r="AO5" s="19">
        <f>J5-H5</f>
        <v>-1.9128421155999149</v>
      </c>
      <c r="AP5" s="18"/>
      <c r="AQ5" s="18"/>
      <c r="AR5" s="18"/>
      <c r="AS5" s="19">
        <f>N5-J5</f>
        <v>-2.2576424400085671E-2</v>
      </c>
      <c r="AT5" s="18"/>
      <c r="AU5" s="18"/>
      <c r="AV5" s="20"/>
      <c r="AW5" s="20"/>
      <c r="AX5" s="18">
        <f>T5-N5</f>
        <v>3.7615199700098856E-2</v>
      </c>
      <c r="AY5" s="19">
        <f t="shared" ref="AY5:AY16" si="0">U5-T5</f>
        <v>0.14575570902002255</v>
      </c>
      <c r="AZ5" s="18"/>
      <c r="BA5" s="18">
        <f t="shared" ref="BA5:BA16" si="1">W5-U5</f>
        <v>5.1777512398984982E-3</v>
      </c>
      <c r="BB5" s="19">
        <f t="shared" ref="BB5:BD16" si="2">X5-W5</f>
        <v>-7.5860249559923432E-2</v>
      </c>
      <c r="BC5" s="21">
        <f>Y5-X5</f>
        <v>0.17534305407991724</v>
      </c>
      <c r="BD5" s="18">
        <f>Z5-Y5</f>
        <v>2.2825153920052799E-2</v>
      </c>
      <c r="BE5" s="21">
        <f t="shared" ref="BE5:BE16" si="3">AC5-Z5</f>
        <v>-2.3560607520039412E-2</v>
      </c>
      <c r="BF5" s="22">
        <f>AD5-AC5</f>
        <v>-3.5826315280019116E-2</v>
      </c>
    </row>
    <row r="6" spans="1:72" x14ac:dyDescent="0.25">
      <c r="A6" s="11" t="s">
        <v>1</v>
      </c>
      <c r="B6" s="12"/>
      <c r="C6" s="13">
        <v>456.95249999999999</v>
      </c>
      <c r="D6" s="13"/>
      <c r="E6" s="13"/>
      <c r="F6" s="13">
        <v>456.98889586908751</v>
      </c>
      <c r="G6" s="13">
        <v>456.9195919166666</v>
      </c>
      <c r="H6" s="13">
        <v>457.20492891500004</v>
      </c>
      <c r="I6" s="13">
        <f>4.55982210868667*100</f>
        <v>455.98221086866698</v>
      </c>
      <c r="J6" s="13">
        <v>455.29630720084998</v>
      </c>
      <c r="K6" s="13"/>
      <c r="L6" s="13"/>
      <c r="M6" s="13"/>
      <c r="N6" s="13"/>
      <c r="O6" s="13"/>
      <c r="P6" s="13">
        <v>455.29678699340002</v>
      </c>
      <c r="Q6" s="13"/>
      <c r="R6" s="13"/>
      <c r="S6" s="13"/>
      <c r="T6" s="13">
        <v>455.21260824500001</v>
      </c>
      <c r="U6" s="13">
        <v>455.25631809350006</v>
      </c>
      <c r="V6" s="13"/>
      <c r="W6" s="14">
        <v>455.23391820254011</v>
      </c>
      <c r="X6" s="14">
        <v>455.45258022449991</v>
      </c>
      <c r="Y6" s="14">
        <v>455.17271496836003</v>
      </c>
      <c r="Z6" s="14">
        <v>455.12805364912009</v>
      </c>
      <c r="AA6" s="14"/>
      <c r="AB6" s="14"/>
      <c r="AC6" s="14">
        <v>455.74159623799994</v>
      </c>
      <c r="AD6" s="15">
        <v>454.95579140104007</v>
      </c>
      <c r="AF6" s="100" t="s">
        <v>1</v>
      </c>
      <c r="AG6" s="16"/>
      <c r="AH6" s="23"/>
      <c r="AI6" s="20"/>
      <c r="AJ6" s="20"/>
      <c r="AK6" s="18">
        <f>F6-C6</f>
        <v>3.6395869087527899E-2</v>
      </c>
      <c r="AL6" s="18">
        <f t="shared" ref="AL6:AO12" si="4">G6-F6</f>
        <v>-6.9303952420909809E-2</v>
      </c>
      <c r="AM6" s="18">
        <f t="shared" si="4"/>
        <v>0.28533699833343462</v>
      </c>
      <c r="AN6" s="19">
        <f t="shared" si="4"/>
        <v>-1.2227180463330569</v>
      </c>
      <c r="AO6" s="19">
        <f t="shared" si="4"/>
        <v>-0.68590366781700141</v>
      </c>
      <c r="AP6" s="20"/>
      <c r="AQ6" s="20"/>
      <c r="AR6" s="20"/>
      <c r="AS6" s="24"/>
      <c r="AT6" s="18">
        <f>P6-J6</f>
        <v>4.7979255003838261E-4</v>
      </c>
      <c r="AU6" s="20"/>
      <c r="AV6" s="20"/>
      <c r="AW6" s="20"/>
      <c r="AX6" s="18">
        <f t="shared" ref="AX6:AX12" si="5">T6-P6</f>
        <v>-8.4178748400006498E-2</v>
      </c>
      <c r="AY6" s="19">
        <f t="shared" si="0"/>
        <v>4.3709848500043336E-2</v>
      </c>
      <c r="AZ6" s="20"/>
      <c r="BA6" s="18">
        <f t="shared" si="1"/>
        <v>-2.2399890959945878E-2</v>
      </c>
      <c r="BB6" s="19">
        <f t="shared" si="2"/>
        <v>0.21866202195980122</v>
      </c>
      <c r="BC6" s="21">
        <f t="shared" si="2"/>
        <v>-0.27986525613988533</v>
      </c>
      <c r="BD6" s="18">
        <f t="shared" si="2"/>
        <v>-4.4661319239935438E-2</v>
      </c>
      <c r="BE6" s="21">
        <f t="shared" si="3"/>
        <v>0.61354258887985225</v>
      </c>
      <c r="BF6" s="22">
        <f t="shared" ref="BF6:BF42" si="6">AD6-AC6</f>
        <v>-0.78580483695986914</v>
      </c>
    </row>
    <row r="7" spans="1:72" x14ac:dyDescent="0.25">
      <c r="A7" s="11" t="s">
        <v>2</v>
      </c>
      <c r="B7" s="12"/>
      <c r="C7" s="14">
        <v>755.77666666666664</v>
      </c>
      <c r="D7" s="14"/>
      <c r="E7" s="14"/>
      <c r="F7" s="14">
        <v>755.77150633999997</v>
      </c>
      <c r="G7" s="14">
        <v>755.85430237999992</v>
      </c>
      <c r="H7" s="14">
        <v>755.65425000000005</v>
      </c>
      <c r="I7" s="14">
        <f>7.50104132348133*100</f>
        <v>750.10413234813291</v>
      </c>
      <c r="J7" s="14">
        <f>7.499672662825*100</f>
        <v>749.96726628249996</v>
      </c>
      <c r="K7" s="14"/>
      <c r="L7" s="14"/>
      <c r="M7" s="14"/>
      <c r="N7" s="14"/>
      <c r="O7" s="14"/>
      <c r="P7" s="14">
        <v>749.97996663799995</v>
      </c>
      <c r="Q7" s="14"/>
      <c r="R7" s="14"/>
      <c r="S7" s="14"/>
      <c r="T7" s="14">
        <v>750.00894310809997</v>
      </c>
      <c r="U7" s="14">
        <v>749.9728470599</v>
      </c>
      <c r="V7" s="14"/>
      <c r="W7" s="14">
        <v>750.01320002149998</v>
      </c>
      <c r="X7" s="14">
        <v>749.91588656044996</v>
      </c>
      <c r="Y7" s="14">
        <v>750.12983096584992</v>
      </c>
      <c r="Z7" s="14">
        <v>750.20721562770996</v>
      </c>
      <c r="AA7" s="14"/>
      <c r="AB7" s="14"/>
      <c r="AC7" s="14">
        <v>750.14439489055997</v>
      </c>
      <c r="AD7" s="15">
        <v>750.05871425495002</v>
      </c>
      <c r="AF7" s="100" t="s">
        <v>2</v>
      </c>
      <c r="AG7" s="16"/>
      <c r="AH7" s="23"/>
      <c r="AI7" s="20"/>
      <c r="AJ7" s="20"/>
      <c r="AK7" s="18">
        <f>F7-C7</f>
        <v>-5.1603266666688796E-3</v>
      </c>
      <c r="AL7" s="18">
        <f t="shared" si="4"/>
        <v>8.2796039999948334E-2</v>
      </c>
      <c r="AM7" s="18">
        <f t="shared" si="4"/>
        <v>-0.20005237999987457</v>
      </c>
      <c r="AN7" s="19">
        <f t="shared" si="4"/>
        <v>-5.55011765186714</v>
      </c>
      <c r="AO7" s="19">
        <f t="shared" si="4"/>
        <v>-0.1368660656329439</v>
      </c>
      <c r="AP7" s="20"/>
      <c r="AQ7" s="20"/>
      <c r="AR7" s="20"/>
      <c r="AS7" s="24"/>
      <c r="AT7" s="18">
        <f>P7-J7</f>
        <v>1.2700355499987381E-2</v>
      </c>
      <c r="AU7" s="20"/>
      <c r="AV7" s="20"/>
      <c r="AW7" s="20"/>
      <c r="AX7" s="18">
        <f t="shared" si="5"/>
        <v>2.8976470100019469E-2</v>
      </c>
      <c r="AY7" s="19">
        <f t="shared" si="0"/>
        <v>-3.609604819996548E-2</v>
      </c>
      <c r="AZ7" s="20"/>
      <c r="BA7" s="18">
        <f t="shared" si="1"/>
        <v>4.0352961599978698E-2</v>
      </c>
      <c r="BB7" s="19">
        <f t="shared" si="2"/>
        <v>-9.7313461050021033E-2</v>
      </c>
      <c r="BC7" s="21">
        <f t="shared" si="2"/>
        <v>0.21394440539995685</v>
      </c>
      <c r="BD7" s="18">
        <f t="shared" si="2"/>
        <v>7.738466186003734E-2</v>
      </c>
      <c r="BE7" s="21">
        <f t="shared" si="3"/>
        <v>-6.2820737149991146E-2</v>
      </c>
      <c r="BF7" s="22">
        <f t="shared" si="6"/>
        <v>-8.5680635609946876E-2</v>
      </c>
    </row>
    <row r="8" spans="1:72" x14ac:dyDescent="0.25">
      <c r="A8" s="11" t="s">
        <v>3</v>
      </c>
      <c r="B8" s="12"/>
      <c r="C8" s="14">
        <v>264.14166666666665</v>
      </c>
      <c r="D8" s="14"/>
      <c r="E8" s="14"/>
      <c r="F8" s="14">
        <v>264.13504173349997</v>
      </c>
      <c r="G8" s="14">
        <v>264.14040125333332</v>
      </c>
      <c r="H8" s="14">
        <v>263.76866046875</v>
      </c>
      <c r="I8" s="14">
        <f>2.62192458855867*100</f>
        <v>262.19245885586702</v>
      </c>
      <c r="J8" s="25">
        <f>2.5558164886255*100</f>
        <v>255.58164886255003</v>
      </c>
      <c r="K8" s="25"/>
      <c r="L8" s="25"/>
      <c r="M8" s="25"/>
      <c r="N8" s="25"/>
      <c r="O8" s="25"/>
      <c r="P8" s="25">
        <v>255.51885380059994</v>
      </c>
      <c r="Q8" s="25"/>
      <c r="R8" s="25"/>
      <c r="S8" s="25"/>
      <c r="T8" s="25">
        <v>255.68895575629998</v>
      </c>
      <c r="U8" s="25">
        <v>255.75606843415</v>
      </c>
      <c r="V8" s="25"/>
      <c r="W8" s="14">
        <v>255.7002573108</v>
      </c>
      <c r="X8" s="14">
        <v>255.55393936975</v>
      </c>
      <c r="Y8" s="14">
        <v>255.82029912759995</v>
      </c>
      <c r="Z8" s="14">
        <v>255.77062954422001</v>
      </c>
      <c r="AA8" s="14"/>
      <c r="AB8" s="14"/>
      <c r="AC8" s="14">
        <v>255.7695996784</v>
      </c>
      <c r="AD8" s="15">
        <v>255.54179147253996</v>
      </c>
      <c r="AF8" s="100" t="s">
        <v>3</v>
      </c>
      <c r="AG8" s="16"/>
      <c r="AH8" s="23"/>
      <c r="AI8" s="20"/>
      <c r="AJ8" s="20"/>
      <c r="AK8" s="18">
        <f>F8-C8</f>
        <v>-6.624933166676783E-3</v>
      </c>
      <c r="AL8" s="18">
        <f t="shared" si="4"/>
        <v>5.3595198333482585E-3</v>
      </c>
      <c r="AM8" s="18">
        <f t="shared" si="4"/>
        <v>-0.3717407845833236</v>
      </c>
      <c r="AN8" s="19">
        <f t="shared" si="4"/>
        <v>-1.5762016128829828</v>
      </c>
      <c r="AO8" s="91">
        <f t="shared" si="4"/>
        <v>-6.610809993316991</v>
      </c>
      <c r="AP8" s="20"/>
      <c r="AQ8" s="20"/>
      <c r="AR8" s="20"/>
      <c r="AS8" s="24"/>
      <c r="AT8" s="18">
        <f>P8-J8</f>
        <v>-6.2795061950083664E-2</v>
      </c>
      <c r="AU8" s="20"/>
      <c r="AV8" s="20"/>
      <c r="AW8" s="20"/>
      <c r="AX8" s="18">
        <f t="shared" si="5"/>
        <v>0.17010195570003361</v>
      </c>
      <c r="AY8" s="19">
        <f t="shared" si="0"/>
        <v>6.7112677850019509E-2</v>
      </c>
      <c r="AZ8" s="20"/>
      <c r="BA8" s="18">
        <f t="shared" si="1"/>
        <v>-5.581112334999716E-2</v>
      </c>
      <c r="BB8" s="19">
        <f t="shared" si="2"/>
        <v>-0.1463179410500004</v>
      </c>
      <c r="BC8" s="21">
        <f t="shared" si="2"/>
        <v>0.2663597578499548</v>
      </c>
      <c r="BD8" s="18">
        <f t="shared" si="2"/>
        <v>-4.9669583379937876E-2</v>
      </c>
      <c r="BE8" s="21">
        <f t="shared" si="3"/>
        <v>-1.0298658200156297E-3</v>
      </c>
      <c r="BF8" s="22">
        <f t="shared" si="6"/>
        <v>-0.22780820586004324</v>
      </c>
    </row>
    <row r="9" spans="1:72" x14ac:dyDescent="0.25">
      <c r="A9" s="11" t="s">
        <v>4</v>
      </c>
      <c r="B9" s="12"/>
      <c r="C9" s="14">
        <v>638.28</v>
      </c>
      <c r="D9" s="14"/>
      <c r="E9" s="14"/>
      <c r="F9" s="14">
        <v>638.48159500303336</v>
      </c>
      <c r="G9" s="14">
        <v>638.24818718000006</v>
      </c>
      <c r="H9" s="14">
        <v>638.44048647500006</v>
      </c>
      <c r="I9" s="26">
        <f>6.308038495808*100</f>
        <v>630.80384958080003</v>
      </c>
      <c r="J9" s="14">
        <f>6.307185746441*100</f>
        <v>630.71857464410004</v>
      </c>
      <c r="K9" s="14"/>
      <c r="L9" s="14"/>
      <c r="M9" s="14"/>
      <c r="N9" s="14"/>
      <c r="O9" s="14"/>
      <c r="P9" s="14">
        <v>630.8374433102</v>
      </c>
      <c r="Q9" s="14"/>
      <c r="R9" s="14"/>
      <c r="S9" s="14"/>
      <c r="T9" s="14">
        <v>630.75709095469995</v>
      </c>
      <c r="U9" s="14">
        <v>630.73038964947989</v>
      </c>
      <c r="V9" s="14"/>
      <c r="W9" s="14">
        <v>630.66409162987998</v>
      </c>
      <c r="X9" s="14">
        <v>630.65840393759993</v>
      </c>
      <c r="Y9" s="14">
        <v>630.85112222650002</v>
      </c>
      <c r="Z9" s="14">
        <v>630.8751614273001</v>
      </c>
      <c r="AA9" s="14"/>
      <c r="AB9" s="14"/>
      <c r="AC9" s="14">
        <v>630.90898759274</v>
      </c>
      <c r="AD9" s="15">
        <v>630.85003170003995</v>
      </c>
      <c r="AF9" s="100" t="s">
        <v>4</v>
      </c>
      <c r="AG9" s="16"/>
      <c r="AH9" s="23"/>
      <c r="AI9" s="20"/>
      <c r="AJ9" s="20"/>
      <c r="AK9" s="18">
        <f>F9-C9</f>
        <v>0.20159500303338973</v>
      </c>
      <c r="AL9" s="18">
        <f t="shared" si="4"/>
        <v>-0.23340782303330343</v>
      </c>
      <c r="AM9" s="18">
        <f t="shared" si="4"/>
        <v>0.19229929499999798</v>
      </c>
      <c r="AN9" s="27"/>
      <c r="AO9" s="19">
        <f>J9-I9</f>
        <v>-8.5274936699988757E-2</v>
      </c>
      <c r="AP9" s="20"/>
      <c r="AQ9" s="20"/>
      <c r="AR9" s="20"/>
      <c r="AS9" s="24"/>
      <c r="AT9" s="18">
        <f>P9-J9</f>
        <v>0.1188686660999565</v>
      </c>
      <c r="AU9" s="20"/>
      <c r="AV9" s="20"/>
      <c r="AW9" s="20"/>
      <c r="AX9" s="18">
        <f t="shared" si="5"/>
        <v>-8.0352355500053818E-2</v>
      </c>
      <c r="AY9" s="19">
        <f t="shared" si="0"/>
        <v>-2.6701305220058202E-2</v>
      </c>
      <c r="AZ9" s="20"/>
      <c r="BA9" s="18">
        <f t="shared" si="1"/>
        <v>-6.629801959991255E-2</v>
      </c>
      <c r="BB9" s="19">
        <f t="shared" si="2"/>
        <v>-5.6876922800483953E-3</v>
      </c>
      <c r="BC9" s="21">
        <f t="shared" si="2"/>
        <v>0.19271828890009601</v>
      </c>
      <c r="BD9" s="18">
        <f t="shared" si="2"/>
        <v>2.4039200800075378E-2</v>
      </c>
      <c r="BE9" s="21">
        <f t="shared" si="3"/>
        <v>3.3826165439904798E-2</v>
      </c>
      <c r="BF9" s="22">
        <f t="shared" si="6"/>
        <v>-5.8955892700055301E-2</v>
      </c>
    </row>
    <row r="10" spans="1:72" x14ac:dyDescent="0.25">
      <c r="A10" s="11" t="s">
        <v>5</v>
      </c>
      <c r="B10" s="12"/>
      <c r="C10" s="14"/>
      <c r="D10" s="14"/>
      <c r="E10" s="14"/>
      <c r="F10" s="14">
        <v>886.505</v>
      </c>
      <c r="G10" s="14">
        <v>886.50117869016663</v>
      </c>
      <c r="H10" s="14">
        <v>886.80786723899985</v>
      </c>
      <c r="I10" s="14"/>
      <c r="J10" s="14"/>
      <c r="K10" s="14"/>
      <c r="L10" s="14"/>
      <c r="M10" s="14"/>
      <c r="N10" s="14"/>
      <c r="O10" s="14"/>
      <c r="P10" s="25">
        <v>878.02669662794005</v>
      </c>
      <c r="Q10" s="14"/>
      <c r="R10" s="14"/>
      <c r="S10" s="14"/>
      <c r="T10" s="14">
        <v>877.98119610410004</v>
      </c>
      <c r="U10" s="28">
        <v>877.97445201700998</v>
      </c>
      <c r="V10" s="28"/>
      <c r="W10" s="14">
        <v>877.9704241892</v>
      </c>
      <c r="X10" s="14">
        <v>877.86639020391988</v>
      </c>
      <c r="Y10" s="14">
        <v>878.12637136475985</v>
      </c>
      <c r="Z10" s="14">
        <v>878.15956692270015</v>
      </c>
      <c r="AA10" s="14"/>
      <c r="AB10" s="14"/>
      <c r="AC10" s="14">
        <v>878.04652477217996</v>
      </c>
      <c r="AD10" s="15">
        <v>877.9724956831601</v>
      </c>
      <c r="AF10" s="100" t="s">
        <v>5</v>
      </c>
      <c r="AG10" s="16"/>
      <c r="AH10" s="20"/>
      <c r="AI10" s="20"/>
      <c r="AJ10" s="20"/>
      <c r="AK10" s="23"/>
      <c r="AL10" s="18">
        <f t="shared" si="4"/>
        <v>-3.8213098333699236E-3</v>
      </c>
      <c r="AM10" s="18">
        <f t="shared" si="4"/>
        <v>0.30668854883322183</v>
      </c>
      <c r="AN10" s="24"/>
      <c r="AO10" s="24"/>
      <c r="AP10" s="20"/>
      <c r="AQ10" s="20"/>
      <c r="AR10" s="20"/>
      <c r="AS10" s="24"/>
      <c r="AT10" s="92">
        <f>P10-H10</f>
        <v>-8.7811706110597925</v>
      </c>
      <c r="AU10" s="20"/>
      <c r="AV10" s="20"/>
      <c r="AW10" s="20"/>
      <c r="AX10" s="18">
        <f t="shared" si="5"/>
        <v>-4.5500523840019014E-2</v>
      </c>
      <c r="AY10" s="19">
        <f t="shared" si="0"/>
        <v>-6.7440870900554728E-3</v>
      </c>
      <c r="AZ10" s="20"/>
      <c r="BA10" s="18">
        <f t="shared" si="1"/>
        <v>-4.0278278099776799E-3</v>
      </c>
      <c r="BB10" s="19">
        <f t="shared" si="2"/>
        <v>-0.10403398528012531</v>
      </c>
      <c r="BC10" s="21">
        <f t="shared" si="2"/>
        <v>0.25998116083997047</v>
      </c>
      <c r="BD10" s="18">
        <f t="shared" si="2"/>
        <v>3.3195557940302933E-2</v>
      </c>
      <c r="BE10" s="21">
        <f t="shared" si="3"/>
        <v>-0.11304215052018662</v>
      </c>
      <c r="BF10" s="22">
        <f t="shared" si="6"/>
        <v>-7.4029089019859384E-2</v>
      </c>
    </row>
    <row r="11" spans="1:72" x14ac:dyDescent="0.25">
      <c r="A11" s="11" t="s">
        <v>6</v>
      </c>
      <c r="B11" s="12"/>
      <c r="C11" s="14"/>
      <c r="D11" s="14"/>
      <c r="E11" s="14"/>
      <c r="F11" s="14">
        <v>469.48874999999998</v>
      </c>
      <c r="G11" s="14">
        <v>469.46544060633329</v>
      </c>
      <c r="H11" s="14">
        <v>469.58545918249996</v>
      </c>
      <c r="I11" s="14">
        <f>4.6760988855992*100</f>
        <v>467.60988855991997</v>
      </c>
      <c r="J11" s="14">
        <f>4.6751452013378*100</f>
        <v>467.51452013378002</v>
      </c>
      <c r="K11" s="14"/>
      <c r="L11" s="14"/>
      <c r="M11" s="14"/>
      <c r="N11" s="14"/>
      <c r="O11" s="14"/>
      <c r="P11" s="14">
        <v>467.49620135657005</v>
      </c>
      <c r="Q11" s="14"/>
      <c r="R11" s="14"/>
      <c r="S11" s="14"/>
      <c r="T11" s="14">
        <v>467.48498186949996</v>
      </c>
      <c r="U11" s="14">
        <v>467.42690026775</v>
      </c>
      <c r="V11" s="14"/>
      <c r="W11" s="13">
        <v>467.43425719012004</v>
      </c>
      <c r="X11" s="13">
        <v>467.31749764409994</v>
      </c>
      <c r="Y11" s="13">
        <v>467.48677116904008</v>
      </c>
      <c r="Z11" s="13">
        <v>467.52278604928</v>
      </c>
      <c r="AA11" s="13"/>
      <c r="AB11" s="13"/>
      <c r="AC11" s="13">
        <v>467.48252410319998</v>
      </c>
      <c r="AD11" s="29">
        <v>467.42942775470004</v>
      </c>
      <c r="AF11" s="100" t="s">
        <v>6</v>
      </c>
      <c r="AG11" s="16"/>
      <c r="AH11" s="20"/>
      <c r="AI11" s="20"/>
      <c r="AJ11" s="20"/>
      <c r="AK11" s="23"/>
      <c r="AL11" s="18">
        <f t="shared" si="4"/>
        <v>-2.3309393666693268E-2</v>
      </c>
      <c r="AM11" s="18">
        <f t="shared" si="4"/>
        <v>0.12001857616667166</v>
      </c>
      <c r="AN11" s="19">
        <f>I11-H11</f>
        <v>-1.9755706225799941</v>
      </c>
      <c r="AO11" s="19">
        <f>J11-I11</f>
        <v>-9.5368426139941676E-2</v>
      </c>
      <c r="AP11" s="20"/>
      <c r="AQ11" s="20"/>
      <c r="AR11" s="20"/>
      <c r="AS11" s="24"/>
      <c r="AT11" s="18">
        <f>P11-J11</f>
        <v>-1.8318777209969994E-2</v>
      </c>
      <c r="AU11" s="20"/>
      <c r="AV11" s="20"/>
      <c r="AW11" s="20"/>
      <c r="AX11" s="18">
        <f t="shared" si="5"/>
        <v>-1.1219487070093237E-2</v>
      </c>
      <c r="AY11" s="19">
        <f t="shared" si="0"/>
        <v>-5.8081601749961465E-2</v>
      </c>
      <c r="AZ11" s="20"/>
      <c r="BA11" s="18">
        <f t="shared" si="1"/>
        <v>7.3569223700360453E-3</v>
      </c>
      <c r="BB11" s="19">
        <f t="shared" si="2"/>
        <v>-0.11675954602009142</v>
      </c>
      <c r="BC11" s="21">
        <f t="shared" si="2"/>
        <v>0.16927352494013803</v>
      </c>
      <c r="BD11" s="18">
        <f t="shared" si="2"/>
        <v>3.6014880239918057E-2</v>
      </c>
      <c r="BE11" s="21">
        <f t="shared" si="3"/>
        <v>-4.0261946080022426E-2</v>
      </c>
      <c r="BF11" s="22">
        <f t="shared" si="6"/>
        <v>-5.309634849993472E-2</v>
      </c>
    </row>
    <row r="12" spans="1:72" x14ac:dyDescent="0.25">
      <c r="A12" s="11" t="s">
        <v>7</v>
      </c>
      <c r="B12" s="12"/>
      <c r="C12" s="14"/>
      <c r="D12" s="14"/>
      <c r="E12" s="14"/>
      <c r="F12" s="14">
        <v>507.33375000000001</v>
      </c>
      <c r="G12" s="14">
        <v>507.35133866658327</v>
      </c>
      <c r="H12" s="14">
        <v>507.45464913249998</v>
      </c>
      <c r="I12" s="14">
        <f>5.0557239190172*100</f>
        <v>505.57239190171998</v>
      </c>
      <c r="J12" s="14">
        <f>5.0532751141934*100</f>
        <v>505.32751141934</v>
      </c>
      <c r="K12" s="14"/>
      <c r="L12" s="14"/>
      <c r="M12" s="14"/>
      <c r="N12" s="14"/>
      <c r="O12" s="14"/>
      <c r="P12" s="14">
        <v>505.33575577596997</v>
      </c>
      <c r="Q12" s="14"/>
      <c r="R12" s="14"/>
      <c r="S12" s="14"/>
      <c r="T12" s="14">
        <v>505.37391328879994</v>
      </c>
      <c r="U12" s="14">
        <v>505.32624652516995</v>
      </c>
      <c r="V12" s="14"/>
      <c r="W12" s="14">
        <v>505.33387266988001</v>
      </c>
      <c r="X12" s="14">
        <v>505.18823406194014</v>
      </c>
      <c r="Y12" s="14">
        <v>505.42594345404001</v>
      </c>
      <c r="Z12" s="14">
        <v>505.47626546722</v>
      </c>
      <c r="AA12" s="14"/>
      <c r="AB12" s="14"/>
      <c r="AC12" s="14">
        <v>505.42614729072</v>
      </c>
      <c r="AD12" s="15">
        <v>505.41984745450009</v>
      </c>
      <c r="AF12" s="100" t="s">
        <v>7</v>
      </c>
      <c r="AG12" s="16"/>
      <c r="AH12" s="20"/>
      <c r="AI12" s="20"/>
      <c r="AJ12" s="20"/>
      <c r="AK12" s="23"/>
      <c r="AL12" s="18">
        <f t="shared" si="4"/>
        <v>1.7588666583264967E-2</v>
      </c>
      <c r="AM12" s="18">
        <f t="shared" si="4"/>
        <v>0.10331046591670656</v>
      </c>
      <c r="AN12" s="19">
        <f>I12-H12</f>
        <v>-1.8822572307799987</v>
      </c>
      <c r="AO12" s="19">
        <f>J12-I12</f>
        <v>-0.24488048237998328</v>
      </c>
      <c r="AP12" s="20"/>
      <c r="AQ12" s="20"/>
      <c r="AR12" s="20"/>
      <c r="AS12" s="24"/>
      <c r="AT12" s="18">
        <f>P12-J12</f>
        <v>8.2443566299730264E-3</v>
      </c>
      <c r="AU12" s="20"/>
      <c r="AV12" s="20"/>
      <c r="AW12" s="20"/>
      <c r="AX12" s="18">
        <f t="shared" si="5"/>
        <v>3.8157512829968709E-2</v>
      </c>
      <c r="AY12" s="19">
        <f t="shared" si="0"/>
        <v>-4.7666763629990783E-2</v>
      </c>
      <c r="AZ12" s="20"/>
      <c r="BA12" s="18">
        <f t="shared" si="1"/>
        <v>7.6261447100591795E-3</v>
      </c>
      <c r="BB12" s="19">
        <f t="shared" si="2"/>
        <v>-0.1456386079398726</v>
      </c>
      <c r="BC12" s="21">
        <f t="shared" si="2"/>
        <v>0.23770939209987318</v>
      </c>
      <c r="BD12" s="18">
        <f t="shared" si="2"/>
        <v>5.0322013179993519E-2</v>
      </c>
      <c r="BE12" s="21">
        <f t="shared" si="3"/>
        <v>-5.0118176500006939E-2</v>
      </c>
      <c r="BF12" s="22">
        <f t="shared" si="6"/>
        <v>-6.2998362199095936E-3</v>
      </c>
    </row>
    <row r="13" spans="1:72" x14ac:dyDescent="0.25">
      <c r="A13" s="11" t="s">
        <v>8</v>
      </c>
      <c r="B13" s="12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>
        <v>655.34625000000005</v>
      </c>
      <c r="R13" s="14"/>
      <c r="S13" s="14"/>
      <c r="T13" s="14">
        <v>655.14462190500001</v>
      </c>
      <c r="U13" s="14">
        <v>655.26496226968004</v>
      </c>
      <c r="V13" s="14"/>
      <c r="W13" s="14">
        <v>655.38132127029996</v>
      </c>
      <c r="X13" s="14">
        <v>655.23975396466994</v>
      </c>
      <c r="Y13" s="14">
        <v>655.25821805350006</v>
      </c>
      <c r="Z13" s="30">
        <v>655.34132874500006</v>
      </c>
      <c r="AA13" s="28"/>
      <c r="AB13" s="28"/>
      <c r="AC13" s="28">
        <v>655.33208023880002</v>
      </c>
      <c r="AD13" s="31">
        <v>655.34395112582001</v>
      </c>
      <c r="AF13" s="100" t="s">
        <v>8</v>
      </c>
      <c r="AG13" s="16"/>
      <c r="AH13" s="20"/>
      <c r="AI13" s="20"/>
      <c r="AJ13" s="20"/>
      <c r="AK13" s="20"/>
      <c r="AL13" s="20"/>
      <c r="AM13" s="20"/>
      <c r="AN13" s="24"/>
      <c r="AO13" s="24"/>
      <c r="AP13" s="20"/>
      <c r="AQ13" s="20"/>
      <c r="AR13" s="20"/>
      <c r="AS13" s="24"/>
      <c r="AT13" s="20"/>
      <c r="AU13" s="23"/>
      <c r="AV13" s="20"/>
      <c r="AW13" s="20"/>
      <c r="AX13" s="18">
        <f>T13-Q13</f>
        <v>-0.20162809500004641</v>
      </c>
      <c r="AY13" s="19">
        <f t="shared" si="0"/>
        <v>0.12034036468003251</v>
      </c>
      <c r="AZ13" s="20"/>
      <c r="BA13" s="18">
        <f t="shared" si="1"/>
        <v>0.11635900061992288</v>
      </c>
      <c r="BB13" s="19">
        <f t="shared" si="2"/>
        <v>-0.14156730563001929</v>
      </c>
      <c r="BC13" s="21">
        <f t="shared" si="2"/>
        <v>1.8464088830114633E-2</v>
      </c>
      <c r="BD13" s="18">
        <f t="shared" si="2"/>
        <v>8.3110691499996392E-2</v>
      </c>
      <c r="BE13" s="21">
        <f t="shared" si="3"/>
        <v>-9.2485062000378093E-3</v>
      </c>
      <c r="BF13" s="22">
        <f t="shared" si="6"/>
        <v>1.187088701999528E-2</v>
      </c>
    </row>
    <row r="14" spans="1:72" x14ac:dyDescent="0.25">
      <c r="A14" s="11" t="s">
        <v>9</v>
      </c>
      <c r="B14" s="12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>
        <v>300.20074999999997</v>
      </c>
      <c r="R14" s="14"/>
      <c r="S14" s="14"/>
      <c r="T14" s="14">
        <v>300.16296410680002</v>
      </c>
      <c r="U14" s="14">
        <v>300.1296449024</v>
      </c>
      <c r="V14" s="14"/>
      <c r="W14" s="14">
        <v>300.11116051736002</v>
      </c>
      <c r="X14" s="14">
        <v>299.94723646701999</v>
      </c>
      <c r="Y14" s="14">
        <v>300.0818684345</v>
      </c>
      <c r="Z14" s="14">
        <v>300.08182765211001</v>
      </c>
      <c r="AA14" s="14"/>
      <c r="AB14" s="14"/>
      <c r="AC14" s="14">
        <v>300.11367339618005</v>
      </c>
      <c r="AD14" s="15">
        <v>300.11241335460005</v>
      </c>
      <c r="AF14" s="100" t="s">
        <v>9</v>
      </c>
      <c r="AG14" s="16"/>
      <c r="AH14" s="20"/>
      <c r="AI14" s="20"/>
      <c r="AJ14" s="20"/>
      <c r="AK14" s="20"/>
      <c r="AL14" s="20"/>
      <c r="AM14" s="20"/>
      <c r="AN14" s="24"/>
      <c r="AO14" s="24"/>
      <c r="AP14" s="20"/>
      <c r="AQ14" s="20"/>
      <c r="AR14" s="20"/>
      <c r="AS14" s="24"/>
      <c r="AT14" s="20"/>
      <c r="AU14" s="23"/>
      <c r="AV14" s="20"/>
      <c r="AW14" s="20"/>
      <c r="AX14" s="18">
        <f>T14-Q14</f>
        <v>-3.7785893199952625E-2</v>
      </c>
      <c r="AY14" s="19">
        <f t="shared" si="0"/>
        <v>-3.3319204400015678E-2</v>
      </c>
      <c r="AZ14" s="20"/>
      <c r="BA14" s="18">
        <f t="shared" si="1"/>
        <v>-1.8484385039982953E-2</v>
      </c>
      <c r="BB14" s="19">
        <f t="shared" si="2"/>
        <v>-0.16392405034002877</v>
      </c>
      <c r="BC14" s="21">
        <f t="shared" si="2"/>
        <v>0.13463196748000428</v>
      </c>
      <c r="BD14" s="18">
        <f t="shared" si="2"/>
        <v>-4.0782389987725765E-5</v>
      </c>
      <c r="BE14" s="21">
        <f t="shared" si="3"/>
        <v>3.1845744070039927E-2</v>
      </c>
      <c r="BF14" s="22">
        <f t="shared" si="6"/>
        <v>-1.2600415799965958E-3</v>
      </c>
    </row>
    <row r="15" spans="1:72" x14ac:dyDescent="0.25">
      <c r="A15" s="11" t="s">
        <v>10</v>
      </c>
      <c r="B15" s="12"/>
      <c r="C15" s="32"/>
      <c r="D15" s="32"/>
      <c r="E15" s="32"/>
      <c r="F15" s="32"/>
      <c r="G15" s="32"/>
      <c r="H15" s="32"/>
      <c r="I15" s="32"/>
      <c r="J15" s="14"/>
      <c r="K15" s="14"/>
      <c r="L15" s="14"/>
      <c r="M15" s="14"/>
      <c r="N15" s="14"/>
      <c r="O15" s="14"/>
      <c r="P15" s="14"/>
      <c r="Q15" s="14">
        <v>127.60050000000001</v>
      </c>
      <c r="R15" s="14"/>
      <c r="S15" s="14"/>
      <c r="T15" s="14">
        <v>127.51906232179999</v>
      </c>
      <c r="U15" s="14">
        <v>127.51802560423999</v>
      </c>
      <c r="V15" s="14"/>
      <c r="W15" s="14">
        <v>127.5105638279</v>
      </c>
      <c r="X15" s="14">
        <v>127.32835104706</v>
      </c>
      <c r="Y15" s="14">
        <v>127.36755652466</v>
      </c>
      <c r="Z15" s="14">
        <v>127.50120101208</v>
      </c>
      <c r="AA15" s="14"/>
      <c r="AB15" s="14"/>
      <c r="AC15" s="14">
        <v>127.51690698500001</v>
      </c>
      <c r="AD15" s="15">
        <v>127.51008810246</v>
      </c>
      <c r="AF15" s="100" t="s">
        <v>10</v>
      </c>
      <c r="AG15" s="16"/>
      <c r="AH15" s="20"/>
      <c r="AI15" s="20"/>
      <c r="AJ15" s="20"/>
      <c r="AK15" s="20"/>
      <c r="AL15" s="20"/>
      <c r="AM15" s="20"/>
      <c r="AN15" s="24"/>
      <c r="AO15" s="24"/>
      <c r="AP15" s="20"/>
      <c r="AQ15" s="20"/>
      <c r="AR15" s="20"/>
      <c r="AS15" s="24"/>
      <c r="AT15" s="20"/>
      <c r="AU15" s="23"/>
      <c r="AV15" s="20"/>
      <c r="AW15" s="20"/>
      <c r="AX15" s="18">
        <f>T15-Q15</f>
        <v>-8.1437678200018127E-2</v>
      </c>
      <c r="AY15" s="19">
        <f t="shared" si="0"/>
        <v>-1.0367175599981238E-3</v>
      </c>
      <c r="AZ15" s="20"/>
      <c r="BA15" s="18">
        <f t="shared" si="1"/>
        <v>-7.4617763399942305E-3</v>
      </c>
      <c r="BB15" s="19">
        <f t="shared" si="2"/>
        <v>-0.18221278084000403</v>
      </c>
      <c r="BC15" s="21">
        <f t="shared" si="2"/>
        <v>3.9205477600006589E-2</v>
      </c>
      <c r="BD15" s="18">
        <f t="shared" si="2"/>
        <v>0.13364448741999979</v>
      </c>
      <c r="BE15" s="21">
        <f t="shared" si="3"/>
        <v>1.5705972920002864E-2</v>
      </c>
      <c r="BF15" s="22">
        <f t="shared" si="6"/>
        <v>-6.8188825400028463E-3</v>
      </c>
    </row>
    <row r="16" spans="1:72" x14ac:dyDescent="0.25">
      <c r="A16" s="11" t="s">
        <v>11</v>
      </c>
      <c r="B16" s="12"/>
      <c r="C16" s="32"/>
      <c r="D16" s="32"/>
      <c r="E16" s="32"/>
      <c r="F16" s="32"/>
      <c r="G16" s="32"/>
      <c r="H16" s="32"/>
      <c r="I16" s="32"/>
      <c r="J16" s="14"/>
      <c r="K16" s="14"/>
      <c r="L16" s="14"/>
      <c r="M16" s="14"/>
      <c r="N16" s="14"/>
      <c r="O16" s="14"/>
      <c r="P16" s="14"/>
      <c r="Q16" s="14">
        <v>518.2444999999999</v>
      </c>
      <c r="R16" s="14"/>
      <c r="S16" s="14"/>
      <c r="T16" s="14">
        <v>517.91152571119994</v>
      </c>
      <c r="U16" s="14">
        <v>518.00023302249997</v>
      </c>
      <c r="V16" s="14"/>
      <c r="W16" s="14">
        <v>517.97134765309988</v>
      </c>
      <c r="X16" s="14">
        <v>517.79829677473992</v>
      </c>
      <c r="Y16" s="14">
        <v>518.07244386928005</v>
      </c>
      <c r="Z16" s="14">
        <v>518.08628656131998</v>
      </c>
      <c r="AA16" s="14"/>
      <c r="AB16" s="14"/>
      <c r="AC16" s="14">
        <v>518.12894012389995</v>
      </c>
      <c r="AD16" s="15">
        <v>518.04914203508008</v>
      </c>
      <c r="AF16" s="100" t="s">
        <v>11</v>
      </c>
      <c r="AG16" s="16"/>
      <c r="AH16" s="20"/>
      <c r="AI16" s="20"/>
      <c r="AJ16" s="20"/>
      <c r="AK16" s="20"/>
      <c r="AL16" s="20"/>
      <c r="AM16" s="20"/>
      <c r="AN16" s="24"/>
      <c r="AO16" s="24"/>
      <c r="AP16" s="20"/>
      <c r="AQ16" s="20"/>
      <c r="AR16" s="20"/>
      <c r="AS16" s="24"/>
      <c r="AT16" s="20"/>
      <c r="AU16" s="23"/>
      <c r="AV16" s="20"/>
      <c r="AW16" s="20"/>
      <c r="AX16" s="18">
        <f>T16-Q16</f>
        <v>-0.33297428879996005</v>
      </c>
      <c r="AY16" s="19">
        <f t="shared" si="0"/>
        <v>8.8707311300026959E-2</v>
      </c>
      <c r="AZ16" s="20"/>
      <c r="BA16" s="18">
        <f t="shared" si="1"/>
        <v>-2.8885369400086347E-2</v>
      </c>
      <c r="BB16" s="19">
        <f t="shared" si="2"/>
        <v>-0.17305087835995892</v>
      </c>
      <c r="BC16" s="21">
        <f t="shared" si="2"/>
        <v>0.27414709454012609</v>
      </c>
      <c r="BD16" s="18">
        <f t="shared" si="2"/>
        <v>1.3842692039929716E-2</v>
      </c>
      <c r="BE16" s="21">
        <f t="shared" si="3"/>
        <v>4.2653562579971549E-2</v>
      </c>
      <c r="BF16" s="22">
        <f t="shared" si="6"/>
        <v>-7.9798088819870827E-2</v>
      </c>
    </row>
    <row r="17" spans="1:58" x14ac:dyDescent="0.25">
      <c r="A17" s="4"/>
      <c r="B17" s="5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9"/>
      <c r="Z17" s="9"/>
      <c r="AA17" s="9"/>
      <c r="AB17" s="9"/>
      <c r="AC17" s="9"/>
      <c r="AD17" s="4"/>
      <c r="AF17" s="101"/>
      <c r="AG17" s="9"/>
      <c r="AH17" s="33"/>
      <c r="AI17" s="33"/>
      <c r="AJ17" s="33"/>
      <c r="AK17" s="33"/>
      <c r="AL17" s="33"/>
      <c r="AM17" s="33"/>
      <c r="AN17" s="34"/>
      <c r="AO17" s="34"/>
      <c r="AP17" s="33"/>
      <c r="AQ17" s="33"/>
      <c r="AR17" s="33"/>
      <c r="AS17" s="34"/>
      <c r="AT17" s="33"/>
      <c r="AU17" s="33"/>
      <c r="AV17" s="33"/>
      <c r="AW17" s="33"/>
      <c r="AX17" s="33"/>
      <c r="AY17" s="34"/>
      <c r="AZ17" s="33"/>
      <c r="BA17" s="33"/>
      <c r="BB17" s="34"/>
      <c r="BC17" s="35"/>
      <c r="BD17" s="36"/>
      <c r="BE17" s="37"/>
      <c r="BF17" s="38"/>
    </row>
    <row r="18" spans="1:58" x14ac:dyDescent="0.25">
      <c r="A18" s="39" t="s">
        <v>12</v>
      </c>
      <c r="B18" s="40"/>
      <c r="C18" s="41"/>
      <c r="D18" s="42">
        <v>689.01125000000002</v>
      </c>
      <c r="E18" s="42">
        <v>689.01633378949998</v>
      </c>
      <c r="F18" s="42"/>
      <c r="G18" s="42">
        <v>689.03353792666667</v>
      </c>
      <c r="H18" s="42">
        <v>688.81416666666667</v>
      </c>
      <c r="I18" s="42">
        <v>687.11639249119992</v>
      </c>
      <c r="J18" s="42">
        <v>686.95205154169992</v>
      </c>
      <c r="K18" s="42"/>
      <c r="L18" s="42"/>
      <c r="M18" s="42"/>
      <c r="N18" s="42">
        <v>686.92920183839999</v>
      </c>
      <c r="O18" s="42"/>
      <c r="P18" s="42">
        <v>686.41970138239992</v>
      </c>
      <c r="Q18" s="42"/>
      <c r="R18" s="42"/>
      <c r="S18" s="42"/>
      <c r="T18" s="42">
        <v>686.72740173319994</v>
      </c>
      <c r="U18" s="43"/>
      <c r="V18" s="43"/>
      <c r="W18" s="42"/>
      <c r="X18" s="44"/>
      <c r="Y18" s="45"/>
      <c r="Z18" s="45"/>
      <c r="AA18" s="45"/>
      <c r="AB18" s="45"/>
      <c r="AC18" s="45"/>
      <c r="AD18" s="46"/>
      <c r="AF18" s="102" t="s">
        <v>12</v>
      </c>
      <c r="AG18" s="47"/>
      <c r="AH18" s="20"/>
      <c r="AI18" s="23"/>
      <c r="AJ18" s="18">
        <f>E18-D18</f>
        <v>5.0837894999631317E-3</v>
      </c>
      <c r="AK18" s="18"/>
      <c r="AL18" s="18">
        <f>G18-E18</f>
        <v>1.7204137166686451E-2</v>
      </c>
      <c r="AM18" s="18">
        <f>H18-G18</f>
        <v>-0.21937126000000262</v>
      </c>
      <c r="AN18" s="19">
        <f>I18-H18</f>
        <v>-1.6977741754667477</v>
      </c>
      <c r="AO18" s="19">
        <f>J18-I18</f>
        <v>-0.16434094950000144</v>
      </c>
      <c r="AP18" s="18"/>
      <c r="AQ18" s="18"/>
      <c r="AR18" s="18"/>
      <c r="AS18" s="19">
        <f>N18-J18</f>
        <v>-2.284970329992575E-2</v>
      </c>
      <c r="AT18" s="18">
        <f>P18-N18</f>
        <v>-0.50950045600006888</v>
      </c>
      <c r="AU18" s="18"/>
      <c r="AV18" s="18"/>
      <c r="AW18" s="18"/>
      <c r="AX18" s="18">
        <f>T18-P18</f>
        <v>0.3077003508000189</v>
      </c>
      <c r="AY18" s="89"/>
      <c r="AZ18" s="20"/>
      <c r="BA18" s="20"/>
      <c r="BB18" s="24"/>
      <c r="BC18" s="48"/>
      <c r="BD18" s="18"/>
      <c r="BE18" s="21"/>
      <c r="BF18" s="22"/>
    </row>
    <row r="19" spans="1:58" x14ac:dyDescent="0.25">
      <c r="A19" s="39" t="s">
        <v>13</v>
      </c>
      <c r="B19" s="40"/>
      <c r="C19" s="41"/>
      <c r="D19" s="42">
        <v>564.58375000000001</v>
      </c>
      <c r="E19" s="42">
        <v>564.73297455499994</v>
      </c>
      <c r="F19" s="42"/>
      <c r="G19" s="42">
        <v>564.64368691166669</v>
      </c>
      <c r="H19" s="42">
        <v>564.68666666666672</v>
      </c>
      <c r="I19" s="42"/>
      <c r="J19" s="42">
        <v>563.00936382320003</v>
      </c>
      <c r="K19" s="42"/>
      <c r="L19" s="42"/>
      <c r="M19" s="42"/>
      <c r="N19" s="42">
        <v>563.03556787235004</v>
      </c>
      <c r="O19" s="42"/>
      <c r="P19" s="42">
        <v>562.97654458400007</v>
      </c>
      <c r="Q19" s="42"/>
      <c r="R19" s="42"/>
      <c r="S19" s="42"/>
      <c r="T19" s="42">
        <v>563.02973406829994</v>
      </c>
      <c r="U19" s="42">
        <v>562.99389511845993</v>
      </c>
      <c r="V19" s="42"/>
      <c r="W19" s="42">
        <v>563.01329888715998</v>
      </c>
      <c r="X19" s="18">
        <v>562.86359392200006</v>
      </c>
      <c r="Y19" s="49">
        <v>563.26605570956008</v>
      </c>
      <c r="Z19" s="49">
        <v>563.24122339508006</v>
      </c>
      <c r="AA19" s="49"/>
      <c r="AB19" s="49"/>
      <c r="AC19" s="49">
        <v>563.12462865192003</v>
      </c>
      <c r="AD19" s="21">
        <v>563.01971432252003</v>
      </c>
      <c r="AF19" s="102" t="s">
        <v>13</v>
      </c>
      <c r="AG19" s="47"/>
      <c r="AH19" s="20"/>
      <c r="AI19" s="23"/>
      <c r="AJ19" s="18">
        <f>E19-D19</f>
        <v>0.14922455499993248</v>
      </c>
      <c r="AK19" s="20"/>
      <c r="AL19" s="18">
        <f>G19-E19</f>
        <v>-8.9287643333250344E-2</v>
      </c>
      <c r="AM19" s="18">
        <f>H19-G19</f>
        <v>4.2979755000033038E-2</v>
      </c>
      <c r="AN19" s="24"/>
      <c r="AO19" s="19">
        <f>J19-H19</f>
        <v>-1.6773028434666912</v>
      </c>
      <c r="AP19" s="20"/>
      <c r="AQ19" s="20"/>
      <c r="AR19" s="20"/>
      <c r="AS19" s="19">
        <f>N19-J19</f>
        <v>2.6204049150010178E-2</v>
      </c>
      <c r="AT19" s="18">
        <f>P19-N19</f>
        <v>-5.902328834997661E-2</v>
      </c>
      <c r="AU19" s="20"/>
      <c r="AV19" s="20"/>
      <c r="AW19" s="20"/>
      <c r="AX19" s="18">
        <f>T19-P19</f>
        <v>5.3189484299878131E-2</v>
      </c>
      <c r="AY19" s="19">
        <f>U19-T19</f>
        <v>-3.5838949840012901E-2</v>
      </c>
      <c r="AZ19" s="18"/>
      <c r="BA19" s="18">
        <f>W19-U19</f>
        <v>1.9403768700044566E-2</v>
      </c>
      <c r="BB19" s="19">
        <f>X19-W19</f>
        <v>-0.14970496515991272</v>
      </c>
      <c r="BC19" s="21">
        <f>Y19-X19</f>
        <v>0.40246178756001427</v>
      </c>
      <c r="BD19" s="18">
        <f>Z19-Y19</f>
        <v>-2.4832314480022433E-2</v>
      </c>
      <c r="BE19" s="21">
        <f>AC19-Z19</f>
        <v>-0.11659474316002161</v>
      </c>
      <c r="BF19" s="22">
        <f>AD19-AC19</f>
        <v>-0.10491432940000323</v>
      </c>
    </row>
    <row r="20" spans="1:58" x14ac:dyDescent="0.25">
      <c r="A20" s="50"/>
      <c r="B20" s="51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9"/>
      <c r="Z20" s="9"/>
      <c r="AA20" s="9"/>
      <c r="AB20" s="9"/>
      <c r="AC20" s="9"/>
      <c r="AD20" s="4"/>
      <c r="AF20" s="103"/>
      <c r="AG20" s="52"/>
      <c r="AH20" s="33"/>
      <c r="AI20" s="33"/>
      <c r="AJ20" s="36"/>
      <c r="AK20" s="33"/>
      <c r="AL20" s="33"/>
      <c r="AM20" s="33"/>
      <c r="AN20" s="34"/>
      <c r="AO20" s="34"/>
      <c r="AP20" s="33"/>
      <c r="AQ20" s="33"/>
      <c r="AR20" s="33"/>
      <c r="AS20" s="34"/>
      <c r="AT20" s="33"/>
      <c r="AU20" s="33"/>
      <c r="AV20" s="33"/>
      <c r="AW20" s="33"/>
      <c r="AX20" s="33"/>
      <c r="AY20" s="34"/>
      <c r="AZ20" s="33"/>
      <c r="BA20" s="33"/>
      <c r="BB20" s="34"/>
      <c r="BC20" s="35"/>
      <c r="BD20" s="36"/>
      <c r="BE20" s="37"/>
      <c r="BF20" s="38"/>
    </row>
    <row r="21" spans="1:58" x14ac:dyDescent="0.25">
      <c r="A21" s="11" t="s">
        <v>14</v>
      </c>
      <c r="B21" s="12"/>
      <c r="C21" s="53">
        <v>250.20375000000001</v>
      </c>
      <c r="D21" s="53"/>
      <c r="E21" s="53">
        <v>250.16349558000002</v>
      </c>
      <c r="F21" s="53"/>
      <c r="G21" s="53"/>
      <c r="H21" s="53">
        <v>250.06117039333336</v>
      </c>
      <c r="I21" s="53"/>
      <c r="J21" s="53"/>
      <c r="K21" s="53">
        <v>248.49207700183999</v>
      </c>
      <c r="L21" s="53"/>
      <c r="M21" s="53"/>
      <c r="N21" s="53">
        <v>248.41532182965005</v>
      </c>
      <c r="O21" s="53"/>
      <c r="P21" s="53">
        <v>248.77093311499999</v>
      </c>
      <c r="Q21" s="53"/>
      <c r="R21" s="53"/>
      <c r="S21" s="53"/>
      <c r="T21" s="53">
        <v>248.40671134160002</v>
      </c>
      <c r="U21" s="53">
        <v>248.36097837689999</v>
      </c>
      <c r="V21" s="53"/>
      <c r="W21" s="53">
        <v>248.32175210915005</v>
      </c>
      <c r="X21" s="18">
        <v>248.21214399284003</v>
      </c>
      <c r="Y21" s="49">
        <v>248.41081159286</v>
      </c>
      <c r="Z21" s="49">
        <v>248.40761458548002</v>
      </c>
      <c r="AA21" s="49"/>
      <c r="AB21" s="49"/>
      <c r="AC21" s="49">
        <v>248.4533242155</v>
      </c>
      <c r="AD21" s="21">
        <v>248.38241384903</v>
      </c>
      <c r="AF21" s="100" t="s">
        <v>14</v>
      </c>
      <c r="AG21" s="16"/>
      <c r="AH21" s="23"/>
      <c r="AI21" s="20"/>
      <c r="AJ21" s="18">
        <f>E21-C21</f>
        <v>-4.0254419999996571E-2</v>
      </c>
      <c r="AK21" s="18"/>
      <c r="AL21" s="18"/>
      <c r="AM21" s="18">
        <f>H21-E21</f>
        <v>-0.10232518666666124</v>
      </c>
      <c r="AN21" s="19"/>
      <c r="AO21" s="19"/>
      <c r="AP21" s="18">
        <f>K21-H21</f>
        <v>-1.569093391493368</v>
      </c>
      <c r="AQ21" s="18"/>
      <c r="AR21" s="18"/>
      <c r="AS21" s="19">
        <f>N21-K21</f>
        <v>-7.6755172189933774E-2</v>
      </c>
      <c r="AT21" s="18">
        <f>P21-N21</f>
        <v>0.35561128534993713</v>
      </c>
      <c r="AU21" s="18"/>
      <c r="AV21" s="18"/>
      <c r="AW21" s="18"/>
      <c r="AX21" s="18">
        <f>T21-P21</f>
        <v>-0.36422177339997575</v>
      </c>
      <c r="AY21" s="19">
        <f>U21-T21</f>
        <v>-4.5732964700022194E-2</v>
      </c>
      <c r="AZ21" s="18"/>
      <c r="BA21" s="18">
        <f>W21-U21</f>
        <v>-3.922626774993887E-2</v>
      </c>
      <c r="BB21" s="19">
        <f t="shared" ref="BB21:BD24" si="7">X21-W21</f>
        <v>-0.10960811631002798</v>
      </c>
      <c r="BC21" s="21">
        <f t="shared" si="7"/>
        <v>0.19866760001997363</v>
      </c>
      <c r="BD21" s="18">
        <f t="shared" si="7"/>
        <v>-3.1970073799811871E-3</v>
      </c>
      <c r="BE21" s="21">
        <f>AC21-Z21</f>
        <v>4.570963001998507E-2</v>
      </c>
      <c r="BF21" s="22">
        <f>AD21-AC21</f>
        <v>-7.0910366470002373E-2</v>
      </c>
    </row>
    <row r="22" spans="1:58" x14ac:dyDescent="0.25">
      <c r="A22" s="11" t="s">
        <v>15</v>
      </c>
      <c r="B22" s="12"/>
      <c r="C22" s="54">
        <v>209.25749999999999</v>
      </c>
      <c r="D22" s="54"/>
      <c r="E22" s="53">
        <v>209.26289235666667</v>
      </c>
      <c r="F22" s="53"/>
      <c r="G22" s="53"/>
      <c r="H22" s="53">
        <v>209.54457058666668</v>
      </c>
      <c r="I22" s="53"/>
      <c r="J22" s="53"/>
      <c r="K22" s="53">
        <v>208.09609189229002</v>
      </c>
      <c r="L22" s="53"/>
      <c r="M22" s="53"/>
      <c r="N22" s="53">
        <v>208.06411612400001</v>
      </c>
      <c r="O22" s="55">
        <v>240.17999999999998</v>
      </c>
      <c r="P22" s="53">
        <v>239.49066184495001</v>
      </c>
      <c r="Q22" s="53"/>
      <c r="R22" s="53"/>
      <c r="S22" s="53"/>
      <c r="T22" s="53">
        <v>240.11549107975</v>
      </c>
      <c r="U22" s="53">
        <v>240.11842100909999</v>
      </c>
      <c r="V22" s="53"/>
      <c r="W22" s="53">
        <v>240.1087889172</v>
      </c>
      <c r="X22" s="18">
        <v>239.99975000000001</v>
      </c>
      <c r="Y22" s="49">
        <v>240.20537826610999</v>
      </c>
      <c r="Z22" s="49">
        <v>240.19795501421001</v>
      </c>
      <c r="AA22" s="49"/>
      <c r="AB22" s="49"/>
      <c r="AC22" s="56">
        <v>240.21429845225001</v>
      </c>
      <c r="AD22" s="57">
        <v>240.18512811265001</v>
      </c>
      <c r="AF22" s="100" t="s">
        <v>15</v>
      </c>
      <c r="AG22" s="16"/>
      <c r="AH22" s="23"/>
      <c r="AI22" s="20"/>
      <c r="AJ22" s="18">
        <f>E22-C22</f>
        <v>5.3923566666753686E-3</v>
      </c>
      <c r="AK22" s="20"/>
      <c r="AL22" s="20"/>
      <c r="AM22" s="18">
        <f>H22-E22</f>
        <v>0.28167823000001135</v>
      </c>
      <c r="AN22" s="24"/>
      <c r="AO22" s="24"/>
      <c r="AP22" s="18">
        <f>K22-H22</f>
        <v>-1.4484786943766608</v>
      </c>
      <c r="AQ22" s="20"/>
      <c r="AR22" s="20"/>
      <c r="AS22" s="19">
        <f>N22-K22</f>
        <v>-3.1975768290010365E-2</v>
      </c>
      <c r="AT22" s="18">
        <f>P22-O22</f>
        <v>-0.68933815504996687</v>
      </c>
      <c r="AU22" s="20"/>
      <c r="AV22" s="20"/>
      <c r="AW22" s="20"/>
      <c r="AX22" s="18">
        <f>T22-P22</f>
        <v>0.62482923479998931</v>
      </c>
      <c r="AY22" s="19">
        <f>U22-T22</f>
        <v>2.9299293499889245E-3</v>
      </c>
      <c r="AZ22" s="20"/>
      <c r="BA22" s="18">
        <f>W22-U22</f>
        <v>-9.6320918999879268E-3</v>
      </c>
      <c r="BB22" s="19">
        <f t="shared" si="7"/>
        <v>-0.10903891719999592</v>
      </c>
      <c r="BC22" s="21">
        <f t="shared" si="7"/>
        <v>0.20562826610998286</v>
      </c>
      <c r="BD22" s="18">
        <f t="shared" si="7"/>
        <v>-7.4232518999792774E-3</v>
      </c>
      <c r="BE22" s="21">
        <f>AC22-Z22</f>
        <v>1.6343438039996272E-2</v>
      </c>
      <c r="BF22" s="22">
        <f t="shared" si="6"/>
        <v>-2.9170339600000261E-2</v>
      </c>
    </row>
    <row r="23" spans="1:58" x14ac:dyDescent="0.25">
      <c r="A23" s="11" t="s">
        <v>16</v>
      </c>
      <c r="B23" s="12"/>
      <c r="C23" s="54">
        <v>551.40374999999995</v>
      </c>
      <c r="D23" s="54"/>
      <c r="E23" s="53">
        <v>551.42732918333331</v>
      </c>
      <c r="F23" s="53"/>
      <c r="G23" s="53"/>
      <c r="H23" s="53">
        <v>551.27132262333328</v>
      </c>
      <c r="I23" s="42">
        <v>549.37246086253333</v>
      </c>
      <c r="J23" s="42">
        <v>549.30901193900002</v>
      </c>
      <c r="K23" s="53"/>
      <c r="L23" s="53"/>
      <c r="M23" s="53"/>
      <c r="N23" s="53">
        <v>549.28136323929994</v>
      </c>
      <c r="O23" s="53"/>
      <c r="P23" s="53">
        <v>549.12332325399996</v>
      </c>
      <c r="Q23" s="53"/>
      <c r="R23" s="53"/>
      <c r="S23" s="53"/>
      <c r="T23" s="53">
        <v>549.16652700140003</v>
      </c>
      <c r="U23" s="53">
        <v>549.26530347232006</v>
      </c>
      <c r="V23" s="53"/>
      <c r="W23" s="53">
        <v>549.23299673318991</v>
      </c>
      <c r="X23" s="18">
        <v>549.11301146599999</v>
      </c>
      <c r="Y23" s="49">
        <v>549.22978659947989</v>
      </c>
      <c r="Z23" s="49">
        <v>549.27362617469998</v>
      </c>
      <c r="AA23" s="58">
        <v>538.29350000000011</v>
      </c>
      <c r="AB23" s="59"/>
      <c r="AC23" s="56">
        <v>538.30788480500007</v>
      </c>
      <c r="AD23" s="57">
        <v>538.18565520520008</v>
      </c>
      <c r="AF23" s="100" t="s">
        <v>16</v>
      </c>
      <c r="AG23" s="16"/>
      <c r="AH23" s="23"/>
      <c r="AI23" s="20"/>
      <c r="AJ23" s="18">
        <f>E23-C23</f>
        <v>2.3579183333367837E-2</v>
      </c>
      <c r="AK23" s="20"/>
      <c r="AL23" s="20"/>
      <c r="AM23" s="18">
        <f>H23-E23</f>
        <v>-0.1560065600000371</v>
      </c>
      <c r="AN23" s="19">
        <f>I23-H23</f>
        <v>-1.8988617607999458</v>
      </c>
      <c r="AO23" s="19">
        <f>J23-I23</f>
        <v>-6.3448923533314883E-2</v>
      </c>
      <c r="AP23" s="20"/>
      <c r="AQ23" s="20"/>
      <c r="AR23" s="20"/>
      <c r="AS23" s="19">
        <f>N23-J23</f>
        <v>-2.7648699700080215E-2</v>
      </c>
      <c r="AT23" s="18">
        <f>P23-N23</f>
        <v>-0.15803998529997898</v>
      </c>
      <c r="AU23" s="20"/>
      <c r="AV23" s="20"/>
      <c r="AW23" s="20"/>
      <c r="AX23" s="18">
        <f>T23-P23</f>
        <v>4.3203747400070824E-2</v>
      </c>
      <c r="AY23" s="19">
        <f>U23-T23</f>
        <v>9.8776470920029169E-2</v>
      </c>
      <c r="AZ23" s="20"/>
      <c r="BA23" s="18">
        <f>W23-U23</f>
        <v>-3.2306739130149253E-2</v>
      </c>
      <c r="BB23" s="19">
        <f t="shared" si="7"/>
        <v>-0.11998526718991798</v>
      </c>
      <c r="BC23" s="21">
        <f t="shared" si="7"/>
        <v>0.11677513347990498</v>
      </c>
      <c r="BD23" s="18">
        <f t="shared" si="7"/>
        <v>4.383957522009041E-2</v>
      </c>
      <c r="BE23" s="60">
        <f>AC23-AA23</f>
        <v>1.4384804999963308E-2</v>
      </c>
      <c r="BF23" s="22">
        <f t="shared" si="6"/>
        <v>-0.12222959979999359</v>
      </c>
    </row>
    <row r="24" spans="1:58" x14ac:dyDescent="0.25">
      <c r="A24" s="11" t="s">
        <v>17</v>
      </c>
      <c r="B24" s="12"/>
      <c r="C24" s="54">
        <v>685.61249999999995</v>
      </c>
      <c r="D24" s="54"/>
      <c r="E24" s="53">
        <v>685.72842059749996</v>
      </c>
      <c r="F24" s="53"/>
      <c r="G24" s="53"/>
      <c r="H24" s="53">
        <v>685.57411305000005</v>
      </c>
      <c r="I24" s="42">
        <v>683.64523661359999</v>
      </c>
      <c r="J24" s="42">
        <v>683.67224169300005</v>
      </c>
      <c r="K24" s="53"/>
      <c r="L24" s="53"/>
      <c r="M24" s="53"/>
      <c r="N24" s="53">
        <v>683.68251361550006</v>
      </c>
      <c r="O24" s="53"/>
      <c r="P24" s="53">
        <v>683.56962418670003</v>
      </c>
      <c r="Q24" s="53"/>
      <c r="R24" s="53"/>
      <c r="S24" s="53"/>
      <c r="T24" s="53">
        <v>683.6168751637</v>
      </c>
      <c r="U24" s="53">
        <v>683.59238382035005</v>
      </c>
      <c r="V24" s="53"/>
      <c r="W24" s="53">
        <v>683.49547649839997</v>
      </c>
      <c r="X24" s="18">
        <v>683.50066438199997</v>
      </c>
      <c r="Y24" s="49">
        <v>683.72159187010993</v>
      </c>
      <c r="Z24" s="49">
        <v>683.5965176082201</v>
      </c>
      <c r="AA24" s="49"/>
      <c r="AB24" s="49"/>
      <c r="AC24" s="49">
        <v>683.74829252560005</v>
      </c>
      <c r="AD24" s="21">
        <v>683.65021222359007</v>
      </c>
      <c r="AF24" s="100" t="s">
        <v>17</v>
      </c>
      <c r="AG24" s="16"/>
      <c r="AH24" s="23"/>
      <c r="AI24" s="20"/>
      <c r="AJ24" s="18">
        <f>E24-C24</f>
        <v>0.11592059750000772</v>
      </c>
      <c r="AK24" s="20"/>
      <c r="AL24" s="20"/>
      <c r="AM24" s="18">
        <f>H24-E24</f>
        <v>-0.15430754749991138</v>
      </c>
      <c r="AN24" s="19">
        <f>I24-H24</f>
        <v>-1.9288764364000599</v>
      </c>
      <c r="AO24" s="19">
        <f>J24-I24</f>
        <v>2.7005079400055365E-2</v>
      </c>
      <c r="AP24" s="20"/>
      <c r="AQ24" s="20"/>
      <c r="AR24" s="20"/>
      <c r="AS24" s="19">
        <f>N24-J24</f>
        <v>1.0271922500010078E-2</v>
      </c>
      <c r="AT24" s="18">
        <f>P24-N24</f>
        <v>-0.11288942880003106</v>
      </c>
      <c r="AU24" s="20"/>
      <c r="AV24" s="20"/>
      <c r="AW24" s="20"/>
      <c r="AX24" s="18">
        <f>T24-P24</f>
        <v>4.7250976999976046E-2</v>
      </c>
      <c r="AY24" s="19">
        <f>U24-T24</f>
        <v>-2.4491343349950512E-2</v>
      </c>
      <c r="AZ24" s="20"/>
      <c r="BA24" s="18">
        <f>W24-U24</f>
        <v>-9.6907321950084224E-2</v>
      </c>
      <c r="BB24" s="19">
        <f t="shared" si="7"/>
        <v>5.1878836000014417E-3</v>
      </c>
      <c r="BC24" s="21">
        <f t="shared" si="7"/>
        <v>0.22092748810996454</v>
      </c>
      <c r="BD24" s="18">
        <f t="shared" si="7"/>
        <v>-0.12507426188983573</v>
      </c>
      <c r="BE24" s="21">
        <f>AC24-Z24</f>
        <v>0.15177491737995297</v>
      </c>
      <c r="BF24" s="22">
        <f t="shared" si="6"/>
        <v>-9.808030200997564E-2</v>
      </c>
    </row>
    <row r="25" spans="1:58" x14ac:dyDescent="0.25">
      <c r="A25" s="4"/>
      <c r="B25" s="5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9"/>
      <c r="Z25" s="9"/>
      <c r="AA25" s="9"/>
      <c r="AB25" s="9"/>
      <c r="AC25" s="9"/>
      <c r="AD25" s="4"/>
      <c r="AF25" s="101"/>
      <c r="AG25" s="9"/>
      <c r="AH25" s="33"/>
      <c r="AI25" s="33"/>
      <c r="AJ25" s="33"/>
      <c r="AK25" s="33"/>
      <c r="AL25" s="33"/>
      <c r="AM25" s="33"/>
      <c r="AN25" s="34"/>
      <c r="AO25" s="34"/>
      <c r="AP25" s="33"/>
      <c r="AQ25" s="33"/>
      <c r="AR25" s="33"/>
      <c r="AS25" s="34"/>
      <c r="AT25" s="33"/>
      <c r="AU25" s="33"/>
      <c r="AV25" s="33"/>
      <c r="AW25" s="33"/>
      <c r="AX25" s="33"/>
      <c r="AY25" s="34"/>
      <c r="AZ25" s="33"/>
      <c r="BA25" s="33"/>
      <c r="BB25" s="34"/>
      <c r="BC25" s="35"/>
      <c r="BD25" s="36"/>
      <c r="BE25" s="37"/>
      <c r="BF25" s="38"/>
    </row>
    <row r="26" spans="1:58" x14ac:dyDescent="0.25">
      <c r="A26" s="11" t="s">
        <v>18</v>
      </c>
      <c r="B26" s="61">
        <v>606.70500000000004</v>
      </c>
      <c r="C26" s="42"/>
      <c r="D26" s="42"/>
      <c r="E26" s="42">
        <v>606.82771629750005</v>
      </c>
      <c r="F26" s="42"/>
      <c r="G26" s="42"/>
      <c r="H26" s="42">
        <v>607.25140190000002</v>
      </c>
      <c r="I26" s="42"/>
      <c r="J26" s="42"/>
      <c r="K26" s="42"/>
      <c r="L26" s="42"/>
      <c r="M26" s="42"/>
      <c r="N26" s="62">
        <v>665.8012500000001</v>
      </c>
      <c r="P26" s="42">
        <v>665.8152709492</v>
      </c>
      <c r="Q26" s="42"/>
      <c r="R26" s="42"/>
      <c r="S26" s="42"/>
      <c r="T26" s="42">
        <v>665.88115309799991</v>
      </c>
      <c r="U26" s="42">
        <v>665.88700000000006</v>
      </c>
      <c r="V26" s="42"/>
      <c r="W26" s="53">
        <v>665.80328129435009</v>
      </c>
      <c r="X26" s="18">
        <v>665.79713371232003</v>
      </c>
      <c r="Y26" s="49">
        <v>666.05948118440006</v>
      </c>
      <c r="Z26" s="49">
        <v>666.05229355100016</v>
      </c>
      <c r="AA26" s="49"/>
      <c r="AB26" s="49"/>
      <c r="AC26" s="49">
        <v>666.05623275862013</v>
      </c>
      <c r="AD26" s="21">
        <v>665.98649707440006</v>
      </c>
      <c r="AF26" s="100" t="s">
        <v>18</v>
      </c>
      <c r="AG26" s="63"/>
      <c r="AH26" s="20"/>
      <c r="AI26" s="20"/>
      <c r="AJ26" s="18">
        <f>E26-B26</f>
        <v>0.12271629750000557</v>
      </c>
      <c r="AK26" s="18"/>
      <c r="AL26" s="18"/>
      <c r="AM26" s="18">
        <f>H26-E26</f>
        <v>0.42368560249997245</v>
      </c>
      <c r="AN26" s="24"/>
      <c r="AO26" s="24"/>
      <c r="AP26" s="20"/>
      <c r="AQ26" s="20"/>
      <c r="AR26" s="20"/>
      <c r="AS26" s="27"/>
      <c r="AT26" s="18">
        <f>P26-N26</f>
        <v>1.4020949199903043E-2</v>
      </c>
      <c r="AU26" s="18"/>
      <c r="AV26" s="18"/>
      <c r="AW26" s="18"/>
      <c r="AX26" s="18">
        <f>T26-P26</f>
        <v>6.588214879991483E-2</v>
      </c>
      <c r="AY26" s="19">
        <f>U26-T26</f>
        <v>5.8469020001439276E-3</v>
      </c>
      <c r="AZ26" s="18"/>
      <c r="BA26" s="18">
        <f>W26-U26</f>
        <v>-8.3718705649971525E-2</v>
      </c>
      <c r="BB26" s="19">
        <f t="shared" ref="BB26:BD27" si="8">X26-W26</f>
        <v>-6.1475820300529449E-3</v>
      </c>
      <c r="BC26" s="21">
        <f t="shared" si="8"/>
        <v>0.26234747208002318</v>
      </c>
      <c r="BD26" s="18">
        <f t="shared" si="8"/>
        <v>-7.1876333998943664E-3</v>
      </c>
      <c r="BE26" s="21">
        <f>AC26-Z26</f>
        <v>3.9392076199646908E-3</v>
      </c>
      <c r="BF26" s="22">
        <f t="shared" si="6"/>
        <v>-6.9735684220063376E-2</v>
      </c>
    </row>
    <row r="27" spans="1:58" x14ac:dyDescent="0.25">
      <c r="A27" s="11" t="s">
        <v>19</v>
      </c>
      <c r="B27" s="61">
        <v>675.34749999999997</v>
      </c>
      <c r="C27" s="42"/>
      <c r="D27" s="42"/>
      <c r="E27" s="42">
        <v>675.38145411999994</v>
      </c>
      <c r="F27" s="42"/>
      <c r="G27" s="42"/>
      <c r="H27" s="42">
        <v>676.04555151666659</v>
      </c>
      <c r="I27" s="42"/>
      <c r="J27" s="42"/>
      <c r="K27" s="42">
        <v>673.44079826743996</v>
      </c>
      <c r="L27" s="42"/>
      <c r="M27" s="42"/>
      <c r="N27" s="42">
        <v>673.45094028199992</v>
      </c>
      <c r="P27" s="42">
        <v>673.61739912400003</v>
      </c>
      <c r="Q27" s="42"/>
      <c r="R27" s="42"/>
      <c r="S27" s="42"/>
      <c r="T27" s="42">
        <v>673.46153990659991</v>
      </c>
      <c r="U27" s="42">
        <v>673.43150231125992</v>
      </c>
      <c r="V27" s="42"/>
      <c r="W27" s="53">
        <v>673.3316055949</v>
      </c>
      <c r="X27" s="18">
        <v>673.26952525951992</v>
      </c>
      <c r="Y27" s="49">
        <v>673.52262156419999</v>
      </c>
      <c r="Z27" s="49">
        <v>673.57464523178999</v>
      </c>
      <c r="AA27" s="49"/>
      <c r="AB27" s="49"/>
      <c r="AC27" s="49">
        <v>673.56299152760005</v>
      </c>
      <c r="AD27" s="21">
        <v>673.52643868274004</v>
      </c>
      <c r="AF27" s="100" t="s">
        <v>19</v>
      </c>
      <c r="AG27" s="63"/>
      <c r="AH27" s="20"/>
      <c r="AI27" s="20"/>
      <c r="AJ27" s="18">
        <f>E27-B27</f>
        <v>3.3954119999975774E-2</v>
      </c>
      <c r="AK27" s="20"/>
      <c r="AL27" s="20"/>
      <c r="AM27" s="18">
        <f>H27-E27</f>
        <v>0.66409739666664791</v>
      </c>
      <c r="AN27" s="19"/>
      <c r="AO27" s="19"/>
      <c r="AP27" s="18">
        <f>K27-H27</f>
        <v>-2.6047532492266328</v>
      </c>
      <c r="AQ27" s="18"/>
      <c r="AR27" s="20"/>
      <c r="AS27" s="19">
        <f>N27-K27</f>
        <v>1.0142014559960444E-2</v>
      </c>
      <c r="AT27" s="18">
        <f>P27-N27</f>
        <v>0.16645884200011096</v>
      </c>
      <c r="AU27" s="20"/>
      <c r="AV27" s="20"/>
      <c r="AW27" s="20"/>
      <c r="AX27" s="18">
        <f>T27-P27</f>
        <v>-0.15585921740012054</v>
      </c>
      <c r="AY27" s="19">
        <f>U27-T27</f>
        <v>-3.003759533999073E-2</v>
      </c>
      <c r="AZ27" s="20"/>
      <c r="BA27" s="18">
        <f>W27-U27</f>
        <v>-9.9896716359921811E-2</v>
      </c>
      <c r="BB27" s="19">
        <f t="shared" si="8"/>
        <v>-6.2080335380073848E-2</v>
      </c>
      <c r="BC27" s="21">
        <f t="shared" si="8"/>
        <v>0.25309630468007072</v>
      </c>
      <c r="BD27" s="18">
        <f t="shared" si="8"/>
        <v>5.2023667589992328E-2</v>
      </c>
      <c r="BE27" s="21">
        <f>AC27-Z27</f>
        <v>-1.1653704189939162E-2</v>
      </c>
      <c r="BF27" s="22">
        <f t="shared" si="6"/>
        <v>-3.6552844860011646E-2</v>
      </c>
    </row>
    <row r="28" spans="1:58" x14ac:dyDescent="0.25">
      <c r="A28" s="11" t="s">
        <v>20</v>
      </c>
      <c r="B28" s="61">
        <v>910.10416666666674</v>
      </c>
      <c r="C28" s="42"/>
      <c r="D28" s="42"/>
      <c r="E28" s="42">
        <v>910.08280999999999</v>
      </c>
      <c r="F28" s="42"/>
      <c r="G28" s="42"/>
      <c r="H28" s="42">
        <v>911.56482906666656</v>
      </c>
      <c r="I28" s="42"/>
      <c r="J28" s="42"/>
      <c r="K28" s="42"/>
      <c r="L28" s="42">
        <v>908.25</v>
      </c>
      <c r="M28" s="42"/>
      <c r="N28" s="42">
        <v>908.18348926199985</v>
      </c>
      <c r="O28" s="42"/>
      <c r="P28" s="42"/>
      <c r="Q28" s="42"/>
      <c r="R28" s="42"/>
      <c r="S28" s="42"/>
      <c r="T28" s="42">
        <v>908.22935419469991</v>
      </c>
      <c r="U28" s="42"/>
      <c r="V28" s="54">
        <v>908.12611052527996</v>
      </c>
      <c r="W28" s="42"/>
      <c r="X28" s="18">
        <v>908.13784315329985</v>
      </c>
      <c r="Y28" s="49">
        <v>908.74720301011985</v>
      </c>
      <c r="Z28" s="49"/>
      <c r="AA28" s="49"/>
      <c r="AB28" s="49"/>
      <c r="AC28" s="49">
        <v>908.46680647783978</v>
      </c>
      <c r="AD28" s="21">
        <v>908.16957510080022</v>
      </c>
      <c r="AF28" s="100" t="s">
        <v>20</v>
      </c>
      <c r="AG28" s="63"/>
      <c r="AH28" s="20"/>
      <c r="AI28" s="20"/>
      <c r="AJ28" s="18">
        <f>E28-B28</f>
        <v>-2.1356666666747515E-2</v>
      </c>
      <c r="AK28" s="20"/>
      <c r="AL28" s="20"/>
      <c r="AM28" s="18">
        <f>H28-E28</f>
        <v>1.4820190666665667</v>
      </c>
      <c r="AN28" s="24"/>
      <c r="AO28" s="24"/>
      <c r="AP28" s="18"/>
      <c r="AQ28" s="18">
        <f>L28-H28</f>
        <v>-3.3148290666665616</v>
      </c>
      <c r="AR28" s="18"/>
      <c r="AS28" s="19">
        <f>N28-L28</f>
        <v>-6.6510738000147285E-2</v>
      </c>
      <c r="AT28" s="20"/>
      <c r="AU28" s="20"/>
      <c r="AV28" s="20"/>
      <c r="AW28" s="20"/>
      <c r="AX28" s="18">
        <f>T28-N28</f>
        <v>4.5864932700055761E-2</v>
      </c>
      <c r="AY28" s="19"/>
      <c r="AZ28" s="18">
        <f>V28-T28</f>
        <v>-0.10324366941995322</v>
      </c>
      <c r="BA28" s="18"/>
      <c r="BB28" s="19">
        <f>X28-V28</f>
        <v>1.1732628019899494E-2</v>
      </c>
      <c r="BC28" s="21">
        <f>Y28-X28</f>
        <v>0.60935985681999227</v>
      </c>
      <c r="BD28" s="18"/>
      <c r="BE28" s="21">
        <f>AC28-Y28</f>
        <v>-0.280396532280065</v>
      </c>
      <c r="BF28" s="22">
        <f t="shared" si="6"/>
        <v>-0.29723137703956581</v>
      </c>
    </row>
    <row r="29" spans="1:58" x14ac:dyDescent="0.25">
      <c r="A29" s="11" t="s">
        <v>21</v>
      </c>
      <c r="B29" s="61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R29" s="42"/>
      <c r="S29" s="42">
        <v>87.390999999999991</v>
      </c>
      <c r="T29" s="42">
        <v>87.400591694149981</v>
      </c>
      <c r="U29" s="42">
        <v>87.396533809399997</v>
      </c>
      <c r="V29" s="42"/>
      <c r="W29" s="53">
        <v>87.365795636000001</v>
      </c>
      <c r="X29" s="18">
        <v>87.200299922399992</v>
      </c>
      <c r="Y29" s="49">
        <v>87.466250547339982</v>
      </c>
      <c r="Z29" s="49">
        <v>87.418984765499999</v>
      </c>
      <c r="AA29" s="49"/>
      <c r="AB29" s="49"/>
      <c r="AC29" s="49">
        <v>87.439020890750001</v>
      </c>
      <c r="AD29" s="21">
        <v>87.408578122110001</v>
      </c>
      <c r="AF29" s="100" t="s">
        <v>21</v>
      </c>
      <c r="AG29" s="16"/>
      <c r="AH29" s="20"/>
      <c r="AI29" s="20"/>
      <c r="AJ29" s="20"/>
      <c r="AK29" s="20"/>
      <c r="AL29" s="20"/>
      <c r="AM29" s="20"/>
      <c r="AN29" s="24"/>
      <c r="AO29" s="24"/>
      <c r="AP29" s="20"/>
      <c r="AQ29" s="20"/>
      <c r="AR29" s="20"/>
      <c r="AS29" s="24"/>
      <c r="AT29" s="20"/>
      <c r="AU29" s="20"/>
      <c r="AV29" s="20"/>
      <c r="AW29" s="23"/>
      <c r="AX29" s="18">
        <f>T29-S29</f>
        <v>9.5916941499893937E-3</v>
      </c>
      <c r="AY29" s="19">
        <f>U29-T29</f>
        <v>-4.0578847499830317E-3</v>
      </c>
      <c r="AZ29" s="20"/>
      <c r="BA29" s="18">
        <f>W29-U29</f>
        <v>-3.0738173399996072E-2</v>
      </c>
      <c r="BB29" s="19">
        <f>X29-W29</f>
        <v>-0.16549571360000925</v>
      </c>
      <c r="BC29" s="21">
        <f>Y29-X29</f>
        <v>0.26595062493998967</v>
      </c>
      <c r="BD29" s="18">
        <f>Z29-Y29</f>
        <v>-4.7265781839982424E-2</v>
      </c>
      <c r="BE29" s="21">
        <f>AC29-Z29</f>
        <v>2.0036125250001646E-2</v>
      </c>
      <c r="BF29" s="22">
        <f t="shared" si="6"/>
        <v>-3.0442768640000395E-2</v>
      </c>
    </row>
    <row r="30" spans="1:58" x14ac:dyDescent="0.25">
      <c r="A30" s="11" t="s">
        <v>22</v>
      </c>
      <c r="B30" s="61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R30" s="42"/>
      <c r="S30" s="42">
        <v>100.14274999999999</v>
      </c>
      <c r="T30" s="42">
        <v>100.17804253759999</v>
      </c>
      <c r="U30" s="42">
        <v>100.21855488323</v>
      </c>
      <c r="V30" s="42"/>
      <c r="W30" s="53">
        <v>100.17366620002998</v>
      </c>
      <c r="X30" s="18">
        <v>100.0327299309</v>
      </c>
      <c r="Y30" s="49">
        <v>100.25307393091001</v>
      </c>
      <c r="Z30" s="49">
        <v>100.26091411649998</v>
      </c>
      <c r="AA30" s="49"/>
      <c r="AB30" s="49"/>
      <c r="AC30" s="49">
        <v>100.27874999999999</v>
      </c>
      <c r="AD30" s="21">
        <v>100.26286604708</v>
      </c>
      <c r="AF30" s="100" t="s">
        <v>22</v>
      </c>
      <c r="AG30" s="16"/>
      <c r="AH30" s="20"/>
      <c r="AI30" s="20"/>
      <c r="AJ30" s="20"/>
      <c r="AK30" s="20"/>
      <c r="AL30" s="20"/>
      <c r="AM30" s="20"/>
      <c r="AN30" s="24"/>
      <c r="AO30" s="24"/>
      <c r="AP30" s="20"/>
      <c r="AQ30" s="20"/>
      <c r="AR30" s="20"/>
      <c r="AS30" s="24"/>
      <c r="AT30" s="20"/>
      <c r="AU30" s="20"/>
      <c r="AV30" s="20"/>
      <c r="AW30" s="23"/>
      <c r="AX30" s="18">
        <f>T30-S30</f>
        <v>3.5292537600000173E-2</v>
      </c>
      <c r="AY30" s="19">
        <f>U30-T30</f>
        <v>4.0512345630006052E-2</v>
      </c>
      <c r="AZ30" s="20"/>
      <c r="BA30" s="18">
        <f>W30-U30</f>
        <v>-4.4888683200014157E-2</v>
      </c>
      <c r="BB30" s="19">
        <f>X30-W30</f>
        <v>-0.14093626912998047</v>
      </c>
      <c r="BC30" s="21">
        <f>Y30-X30</f>
        <v>0.22034400001000165</v>
      </c>
      <c r="BD30" s="18">
        <f>Z30-Y30</f>
        <v>7.8401855899699058E-3</v>
      </c>
      <c r="BE30" s="21">
        <f>AC30-Z30</f>
        <v>1.7835883500012528E-2</v>
      </c>
      <c r="BF30" s="22">
        <f>AD30-AC30</f>
        <v>-1.5883952919992339E-2</v>
      </c>
    </row>
    <row r="31" spans="1:58" x14ac:dyDescent="0.25">
      <c r="A31" s="4"/>
      <c r="B31" s="5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9"/>
      <c r="Z31" s="9"/>
      <c r="AA31" s="9"/>
      <c r="AB31" s="9"/>
      <c r="AC31" s="9"/>
      <c r="AD31" s="4"/>
      <c r="AF31" s="101"/>
      <c r="AG31" s="9"/>
      <c r="AH31" s="33"/>
      <c r="AI31" s="33"/>
      <c r="AJ31" s="33"/>
      <c r="AK31" s="33"/>
      <c r="AL31" s="33"/>
      <c r="AM31" s="33"/>
      <c r="AN31" s="34"/>
      <c r="AO31" s="34"/>
      <c r="AP31" s="33"/>
      <c r="AQ31" s="33"/>
      <c r="AR31" s="33"/>
      <c r="AS31" s="34"/>
      <c r="AT31" s="33"/>
      <c r="AU31" s="33"/>
      <c r="AV31" s="33"/>
      <c r="AW31" s="33"/>
      <c r="AX31" s="33"/>
      <c r="AY31" s="34"/>
      <c r="AZ31" s="33"/>
      <c r="BA31" s="33"/>
      <c r="BB31" s="34"/>
      <c r="BC31" s="35"/>
      <c r="BD31" s="36"/>
      <c r="BE31" s="37"/>
      <c r="BF31" s="38"/>
    </row>
    <row r="32" spans="1:58" x14ac:dyDescent="0.25">
      <c r="A32" s="11" t="s">
        <v>23</v>
      </c>
      <c r="B32" s="64"/>
      <c r="C32" s="41"/>
      <c r="D32" s="41"/>
      <c r="E32" s="41"/>
      <c r="F32" s="41"/>
      <c r="G32" s="41"/>
      <c r="H32" s="41"/>
      <c r="I32" s="42">
        <v>225.95149999999998</v>
      </c>
      <c r="J32" s="42"/>
      <c r="K32" s="42"/>
      <c r="L32" s="42"/>
      <c r="M32" s="42">
        <v>225.88992989465001</v>
      </c>
      <c r="N32" s="62">
        <v>210.03899999999999</v>
      </c>
      <c r="O32" s="43"/>
      <c r="P32" s="42">
        <v>210.15887961000001</v>
      </c>
      <c r="Q32" s="42"/>
      <c r="R32" s="42"/>
      <c r="S32" s="42"/>
      <c r="T32" s="42">
        <v>209.96056078300001</v>
      </c>
      <c r="U32" s="42">
        <v>210.01257697032</v>
      </c>
      <c r="V32" s="42"/>
      <c r="W32" s="65">
        <v>209.96971341374001</v>
      </c>
      <c r="X32" s="49">
        <v>209.86878721597998</v>
      </c>
      <c r="Y32" s="49">
        <v>210.08243199230003</v>
      </c>
      <c r="Z32" s="49">
        <v>210.09915830387001</v>
      </c>
      <c r="AA32" s="49"/>
      <c r="AB32" s="49"/>
      <c r="AC32" s="49">
        <v>209.83258211824997</v>
      </c>
      <c r="AD32" s="21">
        <v>209.99034349200002</v>
      </c>
      <c r="AF32" s="100" t="s">
        <v>23</v>
      </c>
      <c r="AG32" s="16"/>
      <c r="AH32" s="20"/>
      <c r="AI32" s="20"/>
      <c r="AJ32" s="20"/>
      <c r="AK32" s="20"/>
      <c r="AL32" s="20"/>
      <c r="AM32" s="20"/>
      <c r="AN32" s="66"/>
      <c r="AO32" s="24"/>
      <c r="AP32" s="20"/>
      <c r="AQ32" s="20"/>
      <c r="AR32" s="18">
        <f>M32-I32</f>
        <v>-6.1570105349971982E-2</v>
      </c>
      <c r="AS32" s="27"/>
      <c r="AT32" s="18">
        <f>P32-N32</f>
        <v>0.11987961000002656</v>
      </c>
      <c r="AU32" s="18"/>
      <c r="AV32" s="18"/>
      <c r="AW32" s="18"/>
      <c r="AX32" s="18">
        <f>T32-P32</f>
        <v>-0.19831882700000847</v>
      </c>
      <c r="AY32" s="19">
        <f>U32-T32</f>
        <v>5.2016187319992468E-2</v>
      </c>
      <c r="AZ32" s="18"/>
      <c r="BA32" s="18">
        <f>W32-U32</f>
        <v>-4.2863556579987971E-2</v>
      </c>
      <c r="BB32" s="19">
        <f>X32-W32</f>
        <v>-0.10092619776003176</v>
      </c>
      <c r="BC32" s="21">
        <f>Y32-X32</f>
        <v>0.21364477632005219</v>
      </c>
      <c r="BD32" s="18">
        <f>Z32-Y32</f>
        <v>1.6726311569982499E-2</v>
      </c>
      <c r="BE32" s="21">
        <f>AC32-Z32</f>
        <v>-0.26657618562003904</v>
      </c>
      <c r="BF32" s="22">
        <f t="shared" si="6"/>
        <v>0.15776137375004851</v>
      </c>
    </row>
    <row r="33" spans="1:58" x14ac:dyDescent="0.25">
      <c r="A33" s="11" t="s">
        <v>24</v>
      </c>
      <c r="B33" s="64"/>
      <c r="C33" s="41"/>
      <c r="D33" s="41"/>
      <c r="E33" s="41"/>
      <c r="F33" s="41"/>
      <c r="G33" s="41"/>
      <c r="H33" s="41"/>
      <c r="I33" s="42">
        <v>301.11599999999999</v>
      </c>
      <c r="J33" s="42"/>
      <c r="K33" s="42"/>
      <c r="L33" s="42"/>
      <c r="M33" s="42">
        <v>301.04698760470001</v>
      </c>
      <c r="N33" s="42"/>
      <c r="O33" s="42"/>
      <c r="P33" s="42">
        <v>301.50682445430004</v>
      </c>
      <c r="Q33" s="42"/>
      <c r="R33" s="42"/>
      <c r="S33" s="42"/>
      <c r="T33" s="42">
        <v>301.46774492574997</v>
      </c>
      <c r="U33" s="42">
        <v>301.41664368250997</v>
      </c>
      <c r="V33" s="42"/>
      <c r="W33" s="65">
        <v>301.34823880703999</v>
      </c>
      <c r="X33" s="49">
        <v>301.28450473328002</v>
      </c>
      <c r="Y33" s="49">
        <v>301.51016083479999</v>
      </c>
      <c r="Z33" s="49">
        <v>301.56315679474</v>
      </c>
      <c r="AA33" s="49"/>
      <c r="AB33" s="49"/>
      <c r="AC33" s="49">
        <v>302.47607142279998</v>
      </c>
      <c r="AD33" s="21">
        <v>302.59143408325997</v>
      </c>
      <c r="AF33" s="100" t="s">
        <v>24</v>
      </c>
      <c r="AG33" s="16"/>
      <c r="AH33" s="20"/>
      <c r="AI33" s="20"/>
      <c r="AJ33" s="20"/>
      <c r="AK33" s="20"/>
      <c r="AL33" s="20"/>
      <c r="AM33" s="20"/>
      <c r="AN33" s="66"/>
      <c r="AO33" s="24"/>
      <c r="AP33" s="20"/>
      <c r="AQ33" s="20"/>
      <c r="AR33" s="18">
        <f>M33-I33</f>
        <v>-6.901239529997838E-2</v>
      </c>
      <c r="AS33" s="24"/>
      <c r="AT33" s="18">
        <f>P33-M33</f>
        <v>0.45983684960003757</v>
      </c>
      <c r="AU33" s="20"/>
      <c r="AV33" s="20"/>
      <c r="AW33" s="20"/>
      <c r="AX33" s="18">
        <f>T33-P33</f>
        <v>-3.9079528550075793E-2</v>
      </c>
      <c r="AY33" s="19">
        <f>U33-T33</f>
        <v>-5.1101243239997984E-2</v>
      </c>
      <c r="AZ33" s="18"/>
      <c r="BA33" s="18">
        <f>W33-U33</f>
        <v>-6.8404875469980198E-2</v>
      </c>
      <c r="BB33" s="19">
        <f t="shared" ref="BB33:BD42" si="9">X33-W33</f>
        <v>-6.3734073759974308E-2</v>
      </c>
      <c r="BC33" s="21">
        <f t="shared" si="9"/>
        <v>0.22565610151997362</v>
      </c>
      <c r="BD33" s="18">
        <f t="shared" si="9"/>
        <v>5.2995959940005832E-2</v>
      </c>
      <c r="BE33" s="21">
        <f>AC33-Z33</f>
        <v>0.9129146280599798</v>
      </c>
      <c r="BF33" s="22">
        <f t="shared" si="6"/>
        <v>0.11536266045999355</v>
      </c>
    </row>
    <row r="34" spans="1:58" x14ac:dyDescent="0.25">
      <c r="A34" s="11" t="s">
        <v>25</v>
      </c>
      <c r="B34" s="64"/>
      <c r="C34" s="41"/>
      <c r="D34" s="41"/>
      <c r="E34" s="41"/>
      <c r="F34" s="41"/>
      <c r="G34" s="41"/>
      <c r="H34" s="41"/>
      <c r="I34" s="42"/>
      <c r="J34" s="42"/>
      <c r="K34" s="42"/>
      <c r="L34" s="42"/>
      <c r="M34" s="42"/>
      <c r="N34" s="42"/>
      <c r="O34" s="42"/>
      <c r="P34" s="42">
        <v>178.76575</v>
      </c>
      <c r="Q34" s="42"/>
      <c r="R34" s="42"/>
      <c r="S34" s="42"/>
      <c r="T34" s="42">
        <v>178.72888829389998</v>
      </c>
      <c r="U34" s="42">
        <v>178.76844057407999</v>
      </c>
      <c r="V34" s="42"/>
      <c r="W34" s="14">
        <v>178.73547944827999</v>
      </c>
      <c r="X34" s="49">
        <v>178.44773224591998</v>
      </c>
      <c r="Y34" s="49">
        <v>178.62620069363001</v>
      </c>
      <c r="Z34" s="49">
        <v>178.62408106696998</v>
      </c>
      <c r="AB34" s="58">
        <v>197.76575</v>
      </c>
      <c r="AC34" s="49">
        <v>197.78434028069998</v>
      </c>
      <c r="AD34" s="21">
        <v>197.780926601</v>
      </c>
      <c r="AF34" s="100" t="s">
        <v>25</v>
      </c>
      <c r="AG34" s="16"/>
      <c r="AH34" s="20"/>
      <c r="AI34" s="20"/>
      <c r="AJ34" s="20"/>
      <c r="AK34" s="20"/>
      <c r="AL34" s="20"/>
      <c r="AM34" s="20"/>
      <c r="AN34" s="24"/>
      <c r="AO34" s="24"/>
      <c r="AP34" s="20"/>
      <c r="AQ34" s="20"/>
      <c r="AR34" s="20"/>
      <c r="AS34" s="24"/>
      <c r="AT34" s="23"/>
      <c r="AU34" s="20"/>
      <c r="AV34" s="20"/>
      <c r="AW34" s="20"/>
      <c r="AX34" s="18">
        <f>T34-P34</f>
        <v>-3.686170610001227E-2</v>
      </c>
      <c r="AY34" s="19">
        <f>U34-T34</f>
        <v>3.9552280180004118E-2</v>
      </c>
      <c r="AZ34" s="18"/>
      <c r="BA34" s="18">
        <f>W34-U34</f>
        <v>-3.2961125799999991E-2</v>
      </c>
      <c r="BB34" s="19">
        <f t="shared" si="9"/>
        <v>-0.28774720236000917</v>
      </c>
      <c r="BC34" s="21">
        <f t="shared" si="9"/>
        <v>0.17846844771003134</v>
      </c>
      <c r="BD34" s="18">
        <f>Z34-Y34</f>
        <v>-2.1196266600327363E-3</v>
      </c>
      <c r="BE34" s="60">
        <f>AC34-AB34</f>
        <v>1.8590280699982031E-2</v>
      </c>
      <c r="BF34" s="22">
        <f t="shared" si="6"/>
        <v>-3.4136796999746366E-3</v>
      </c>
    </row>
    <row r="35" spans="1:58" x14ac:dyDescent="0.25">
      <c r="A35" s="11" t="s">
        <v>26</v>
      </c>
      <c r="B35" s="64"/>
      <c r="C35" s="41"/>
      <c r="D35" s="41"/>
      <c r="E35" s="41"/>
      <c r="F35" s="41"/>
      <c r="G35" s="41"/>
      <c r="H35" s="41"/>
      <c r="I35" s="42"/>
      <c r="J35" s="42"/>
      <c r="K35" s="42"/>
      <c r="L35" s="42"/>
      <c r="M35" s="42"/>
      <c r="N35" s="42"/>
      <c r="O35" s="42"/>
      <c r="P35" s="42">
        <v>356.68224999999995</v>
      </c>
      <c r="Q35" s="42"/>
      <c r="R35" s="42"/>
      <c r="S35" s="42"/>
      <c r="T35" s="42">
        <v>356.73569708959997</v>
      </c>
      <c r="U35" s="42">
        <v>356.61847051334001</v>
      </c>
      <c r="V35" s="42"/>
      <c r="W35" s="14">
        <v>356.56313166514002</v>
      </c>
      <c r="X35" s="49">
        <v>356.49272513967998</v>
      </c>
      <c r="Y35" s="49">
        <v>356.70654468403001</v>
      </c>
      <c r="Z35" s="49">
        <v>356.79344180688997</v>
      </c>
      <c r="AB35" s="58">
        <v>320.07599999999996</v>
      </c>
      <c r="AC35" s="49">
        <v>320.08840028059996</v>
      </c>
      <c r="AD35" s="21">
        <v>320.13963462895998</v>
      </c>
      <c r="AF35" s="100" t="s">
        <v>26</v>
      </c>
      <c r="AG35" s="16"/>
      <c r="AH35" s="20"/>
      <c r="AI35" s="20"/>
      <c r="AJ35" s="20"/>
      <c r="AK35" s="20"/>
      <c r="AL35" s="20"/>
      <c r="AM35" s="20"/>
      <c r="AN35" s="24"/>
      <c r="AO35" s="24"/>
      <c r="AP35" s="20"/>
      <c r="AQ35" s="20"/>
      <c r="AR35" s="20"/>
      <c r="AS35" s="24"/>
      <c r="AT35" s="23"/>
      <c r="AU35" s="20"/>
      <c r="AV35" s="20"/>
      <c r="AW35" s="20"/>
      <c r="AX35" s="18">
        <f>T35-P35</f>
        <v>5.3447089600012987E-2</v>
      </c>
      <c r="AY35" s="19">
        <f>U35-T35</f>
        <v>-0.11722657625995225</v>
      </c>
      <c r="AZ35" s="18"/>
      <c r="BA35" s="18">
        <f>W35-U35</f>
        <v>-5.5338848199994572E-2</v>
      </c>
      <c r="BB35" s="19">
        <f t="shared" si="9"/>
        <v>-7.0406525460043667E-2</v>
      </c>
      <c r="BC35" s="21">
        <f t="shared" si="9"/>
        <v>0.21381954435003081</v>
      </c>
      <c r="BD35" s="18">
        <f t="shared" si="9"/>
        <v>8.6897122859966203E-2</v>
      </c>
      <c r="BE35" s="60">
        <f t="shared" ref="BE35:BE36" si="10">AC35-AB35</f>
        <v>1.2400280599990765E-2</v>
      </c>
      <c r="BF35" s="22">
        <f t="shared" si="6"/>
        <v>5.1234348360026161E-2</v>
      </c>
    </row>
    <row r="36" spans="1:58" x14ac:dyDescent="0.25">
      <c r="A36" s="11" t="s">
        <v>27</v>
      </c>
      <c r="B36" s="64"/>
      <c r="C36" s="41"/>
      <c r="D36" s="41"/>
      <c r="E36" s="41"/>
      <c r="F36" s="41"/>
      <c r="G36" s="41"/>
      <c r="H36" s="41"/>
      <c r="I36" s="42"/>
      <c r="J36" s="42"/>
      <c r="K36" s="42"/>
      <c r="L36" s="42"/>
      <c r="M36" s="42"/>
      <c r="N36" s="42"/>
      <c r="O36" s="42"/>
      <c r="P36" s="42">
        <v>650.65075000000002</v>
      </c>
      <c r="Q36" s="42"/>
      <c r="R36" s="42"/>
      <c r="S36" s="42"/>
      <c r="T36" s="42">
        <v>650.67513180319997</v>
      </c>
      <c r="U36" s="42">
        <v>650.72998667678007</v>
      </c>
      <c r="V36" s="42"/>
      <c r="W36" s="14">
        <v>650.66604923509999</v>
      </c>
      <c r="X36" s="49">
        <v>650.52266570783991</v>
      </c>
      <c r="Y36" s="49">
        <v>650.83157535215014</v>
      </c>
      <c r="Z36" s="49">
        <v>650.8394044841101</v>
      </c>
      <c r="AB36" s="58">
        <v>617.82024999999999</v>
      </c>
      <c r="AC36" s="49">
        <v>617.8044471645801</v>
      </c>
      <c r="AD36" s="21">
        <v>617.74025161085012</v>
      </c>
      <c r="AF36" s="100" t="s">
        <v>27</v>
      </c>
      <c r="AG36" s="16"/>
      <c r="AH36" s="20"/>
      <c r="AI36" s="20"/>
      <c r="AJ36" s="20"/>
      <c r="AK36" s="20"/>
      <c r="AL36" s="20"/>
      <c r="AM36" s="20"/>
      <c r="AN36" s="24"/>
      <c r="AO36" s="24"/>
      <c r="AP36" s="20"/>
      <c r="AQ36" s="20"/>
      <c r="AR36" s="20"/>
      <c r="AS36" s="24"/>
      <c r="AT36" s="23"/>
      <c r="AU36" s="20"/>
      <c r="AV36" s="20"/>
      <c r="AW36" s="20"/>
      <c r="AX36" s="18">
        <f>T36-P36</f>
        <v>2.4381803199958085E-2</v>
      </c>
      <c r="AY36" s="19">
        <f>U36-T36</f>
        <v>5.4854873580097774E-2</v>
      </c>
      <c r="AZ36" s="18"/>
      <c r="BA36" s="18">
        <f>W36-U36</f>
        <v>-6.3937441680081974E-2</v>
      </c>
      <c r="BB36" s="19">
        <f t="shared" si="9"/>
        <v>-0.14338352726008452</v>
      </c>
      <c r="BC36" s="21">
        <f t="shared" si="9"/>
        <v>0.30890964431023349</v>
      </c>
      <c r="BD36" s="18">
        <f t="shared" si="9"/>
        <v>7.8291319599657072E-3</v>
      </c>
      <c r="BE36" s="60">
        <f t="shared" si="10"/>
        <v>-1.5802835419890471E-2</v>
      </c>
      <c r="BF36" s="22">
        <f>AD36-AC36</f>
        <v>-6.4195553729973653E-2</v>
      </c>
    </row>
    <row r="37" spans="1:58" x14ac:dyDescent="0.25">
      <c r="A37" s="4"/>
      <c r="B37" s="5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9"/>
      <c r="Z37" s="9"/>
      <c r="AA37" s="9"/>
      <c r="AB37" s="9"/>
      <c r="AC37" s="9"/>
      <c r="AD37" s="4"/>
      <c r="AF37" s="101"/>
      <c r="AG37" s="9"/>
      <c r="AH37" s="33"/>
      <c r="AI37" s="33"/>
      <c r="AJ37" s="33"/>
      <c r="AK37" s="33"/>
      <c r="AL37" s="33"/>
      <c r="AM37" s="33"/>
      <c r="AN37" s="34"/>
      <c r="AO37" s="34"/>
      <c r="AP37" s="33"/>
      <c r="AQ37" s="33"/>
      <c r="AR37" s="33"/>
      <c r="AS37" s="34"/>
      <c r="AT37" s="33"/>
      <c r="AU37" s="33"/>
      <c r="AV37" s="33"/>
      <c r="AW37" s="33"/>
      <c r="AX37" s="33"/>
      <c r="AY37" s="34"/>
      <c r="AZ37" s="33"/>
      <c r="BA37" s="33"/>
      <c r="BB37" s="34"/>
      <c r="BC37" s="35"/>
      <c r="BD37" s="36"/>
      <c r="BE37" s="37"/>
      <c r="BF37" s="38"/>
    </row>
    <row r="38" spans="1:58" x14ac:dyDescent="0.25">
      <c r="A38" s="11" t="s">
        <v>28</v>
      </c>
      <c r="B38" s="64"/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2">
        <v>180.69049999999999</v>
      </c>
      <c r="N38" s="42">
        <v>180.3864392115</v>
      </c>
      <c r="P38" s="43">
        <v>180.66013603204999</v>
      </c>
      <c r="Q38" s="43"/>
      <c r="R38" s="43"/>
      <c r="S38" s="43"/>
      <c r="T38" s="43">
        <v>180.3951858275</v>
      </c>
      <c r="U38" s="43">
        <v>180.38185877584999</v>
      </c>
      <c r="V38" s="43"/>
      <c r="W38" s="67">
        <v>180.35092659910001</v>
      </c>
      <c r="X38" s="18">
        <v>180.18248049335</v>
      </c>
      <c r="Y38" s="49">
        <v>180.36307990988001</v>
      </c>
      <c r="Z38" s="49">
        <v>180.38096316044999</v>
      </c>
      <c r="AA38" s="49"/>
      <c r="AB38" s="49"/>
      <c r="AC38" s="59">
        <v>180.26234370787998</v>
      </c>
      <c r="AD38" s="68">
        <v>180.23480231483998</v>
      </c>
      <c r="AF38" s="100" t="s">
        <v>28</v>
      </c>
      <c r="AG38" s="16"/>
      <c r="AH38" s="20"/>
      <c r="AI38" s="20"/>
      <c r="AJ38" s="20"/>
      <c r="AK38" s="20"/>
      <c r="AL38" s="20"/>
      <c r="AM38" s="20"/>
      <c r="AN38" s="24"/>
      <c r="AO38" s="24"/>
      <c r="AP38" s="20"/>
      <c r="AQ38" s="20"/>
      <c r="AR38" s="23"/>
      <c r="AS38" s="19">
        <f>N38-M38</f>
        <v>-0.30406078849998153</v>
      </c>
      <c r="AT38" s="18">
        <f>P38-N38</f>
        <v>0.27369682054998634</v>
      </c>
      <c r="AU38" s="18"/>
      <c r="AV38" s="18"/>
      <c r="AW38" s="18"/>
      <c r="AX38" s="18">
        <f>T38-P38</f>
        <v>-0.26495020454999008</v>
      </c>
      <c r="AY38" s="19">
        <f>U38-T38</f>
        <v>-1.3327051650009025E-2</v>
      </c>
      <c r="AZ38" s="18"/>
      <c r="BA38" s="18">
        <f>W38-U38</f>
        <v>-3.0932176749985274E-2</v>
      </c>
      <c r="BB38" s="19">
        <f>X38-W38</f>
        <v>-0.16844610575000729</v>
      </c>
      <c r="BC38" s="21">
        <f>Y38-X38</f>
        <v>0.18059941653001488</v>
      </c>
      <c r="BD38" s="18">
        <f t="shared" si="9"/>
        <v>1.7883250569980191E-2</v>
      </c>
      <c r="BE38" s="21">
        <f>AC38-Z38</f>
        <v>-0.11861945257001594</v>
      </c>
      <c r="BF38" s="22">
        <f t="shared" si="6"/>
        <v>-2.7541393039996365E-2</v>
      </c>
    </row>
    <row r="39" spans="1:58" x14ac:dyDescent="0.25">
      <c r="A39" s="11" t="s">
        <v>29</v>
      </c>
      <c r="B39" s="64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2">
        <v>305.43</v>
      </c>
      <c r="N39" s="42">
        <v>305.24567788064996</v>
      </c>
      <c r="O39" s="42"/>
      <c r="P39" s="42"/>
      <c r="Q39" s="42"/>
      <c r="R39" s="42"/>
      <c r="S39" s="42"/>
      <c r="T39" s="42">
        <v>305.27543969554995</v>
      </c>
      <c r="U39" s="42">
        <v>305.29586999923998</v>
      </c>
      <c r="V39" s="42"/>
      <c r="W39" s="67">
        <v>305.33293534342999</v>
      </c>
      <c r="X39" s="18">
        <v>305.05523575159998</v>
      </c>
      <c r="Y39" s="49">
        <v>305.27793854970002</v>
      </c>
      <c r="Z39" s="49">
        <v>305.2340457135</v>
      </c>
      <c r="AA39" s="58">
        <v>261.74549999999999</v>
      </c>
      <c r="AB39" s="59"/>
      <c r="AC39" s="59">
        <v>261.67831720682</v>
      </c>
      <c r="AD39" s="68">
        <v>261.70492294922002</v>
      </c>
      <c r="AF39" s="100" t="s">
        <v>29</v>
      </c>
      <c r="AG39" s="16"/>
      <c r="AH39" s="20"/>
      <c r="AI39" s="20"/>
      <c r="AJ39" s="20"/>
      <c r="AK39" s="20"/>
      <c r="AL39" s="20"/>
      <c r="AM39" s="20"/>
      <c r="AN39" s="24"/>
      <c r="AO39" s="24"/>
      <c r="AP39" s="20"/>
      <c r="AQ39" s="20"/>
      <c r="AR39" s="23"/>
      <c r="AS39" s="19">
        <f>N39-M39</f>
        <v>-0.18432211935004261</v>
      </c>
      <c r="AT39" s="20"/>
      <c r="AU39" s="20"/>
      <c r="AV39" s="20"/>
      <c r="AW39" s="20"/>
      <c r="AX39" s="18">
        <f>T39-N39</f>
        <v>2.9761814899984529E-2</v>
      </c>
      <c r="AY39" s="19">
        <f>U39-T39</f>
        <v>2.0430303690034179E-2</v>
      </c>
      <c r="AZ39" s="18"/>
      <c r="BA39" s="18">
        <f>W39-U39</f>
        <v>3.7065344190011729E-2</v>
      </c>
      <c r="BB39" s="19">
        <f>X39-W39</f>
        <v>-0.27769959183001447</v>
      </c>
      <c r="BC39" s="21">
        <f>Y39-X39</f>
        <v>0.22270279810004467</v>
      </c>
      <c r="BD39" s="18">
        <f>Z39-Y39</f>
        <v>-4.3892836200029706E-2</v>
      </c>
      <c r="BE39" s="60">
        <f>AC39-AA39</f>
        <v>-6.7182793179995315E-2</v>
      </c>
      <c r="BF39" s="22">
        <f t="shared" si="6"/>
        <v>2.6605742400022336E-2</v>
      </c>
    </row>
    <row r="40" spans="1:58" x14ac:dyDescent="0.25">
      <c r="A40" s="4"/>
      <c r="B40" s="5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9"/>
      <c r="Z40" s="9"/>
      <c r="AA40" s="9"/>
      <c r="AB40" s="9"/>
      <c r="AC40" s="9"/>
      <c r="AD40" s="4"/>
      <c r="AF40" s="101"/>
      <c r="AG40" s="9"/>
      <c r="AH40" s="33"/>
      <c r="AI40" s="33"/>
      <c r="AJ40" s="33"/>
      <c r="AK40" s="33"/>
      <c r="AL40" s="33"/>
      <c r="AM40" s="33"/>
      <c r="AN40" s="34"/>
      <c r="AO40" s="34"/>
      <c r="AP40" s="33"/>
      <c r="AQ40" s="33"/>
      <c r="AR40" s="33"/>
      <c r="AS40" s="34"/>
      <c r="AT40" s="33"/>
      <c r="AU40" s="33"/>
      <c r="AV40" s="33"/>
      <c r="AW40" s="33"/>
      <c r="AX40" s="33"/>
      <c r="AY40" s="34"/>
      <c r="AZ40" s="33"/>
      <c r="BA40" s="33"/>
      <c r="BB40" s="34"/>
      <c r="BC40" s="35"/>
      <c r="BD40" s="36"/>
      <c r="BE40" s="37"/>
      <c r="BF40" s="38"/>
    </row>
    <row r="41" spans="1:58" x14ac:dyDescent="0.25">
      <c r="A41" s="11" t="s">
        <v>30</v>
      </c>
      <c r="B41" s="64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2">
        <v>119.38725000000001</v>
      </c>
      <c r="P41" s="42">
        <v>118.96798397054999</v>
      </c>
      <c r="R41" s="43">
        <v>119.40490887200002</v>
      </c>
      <c r="S41" s="43"/>
      <c r="T41" s="43">
        <v>119.3890824761</v>
      </c>
      <c r="U41" s="43">
        <v>119.25767015736</v>
      </c>
      <c r="V41" s="43"/>
      <c r="W41" s="43">
        <v>119.36198808815001</v>
      </c>
      <c r="X41" s="18">
        <v>119.18016464466</v>
      </c>
      <c r="Y41" s="49">
        <v>119.42856981704001</v>
      </c>
      <c r="Z41" s="49">
        <v>119.42473194995003</v>
      </c>
      <c r="AA41" s="49"/>
      <c r="AB41" s="49"/>
      <c r="AC41" s="49">
        <v>119.43274655703</v>
      </c>
      <c r="AD41" s="21">
        <v>119.41728868920001</v>
      </c>
      <c r="AF41" s="100" t="s">
        <v>30</v>
      </c>
      <c r="AG41" s="16"/>
      <c r="AH41" s="20"/>
      <c r="AI41" s="20"/>
      <c r="AJ41" s="20"/>
      <c r="AK41" s="20"/>
      <c r="AL41" s="20"/>
      <c r="AM41" s="20"/>
      <c r="AN41" s="24"/>
      <c r="AO41" s="24"/>
      <c r="AP41" s="20"/>
      <c r="AQ41" s="20"/>
      <c r="AR41" s="20"/>
      <c r="AS41" s="66"/>
      <c r="AT41" s="18">
        <f>P41-N41</f>
        <v>-0.41926602945001434</v>
      </c>
      <c r="AU41" s="18"/>
      <c r="AV41" s="18">
        <f>R41-P41</f>
        <v>0.43692490145002694</v>
      </c>
      <c r="AW41" s="18"/>
      <c r="AX41" s="18">
        <f>T41-R41</f>
        <v>-1.5826395900020884E-2</v>
      </c>
      <c r="AY41" s="19">
        <f>U41-T41</f>
        <v>-0.13141231874000425</v>
      </c>
      <c r="AZ41" s="18"/>
      <c r="BA41" s="18">
        <f>W41-U41</f>
        <v>0.1043179307900175</v>
      </c>
      <c r="BB41" s="19">
        <f>X41-W41</f>
        <v>-0.18182344349001767</v>
      </c>
      <c r="BC41" s="21">
        <f>Y41-X41</f>
        <v>0.2484051723800178</v>
      </c>
      <c r="BD41" s="18">
        <f t="shared" si="9"/>
        <v>-3.8378670899845702E-3</v>
      </c>
      <c r="BE41" s="21">
        <f>AC41-Z41</f>
        <v>8.0146070799713698E-3</v>
      </c>
      <c r="BF41" s="22">
        <f t="shared" si="6"/>
        <v>-1.5457867829994143E-2</v>
      </c>
    </row>
    <row r="42" spans="1:58" x14ac:dyDescent="0.25">
      <c r="A42" s="69" t="s">
        <v>31</v>
      </c>
      <c r="B42" s="70"/>
      <c r="C42" s="71"/>
      <c r="D42" s="71"/>
      <c r="E42" s="71"/>
      <c r="F42" s="71"/>
      <c r="G42" s="71"/>
      <c r="H42" s="71"/>
      <c r="I42" s="71"/>
      <c r="J42" s="71"/>
      <c r="K42" s="71"/>
      <c r="L42" s="71"/>
      <c r="M42" s="71"/>
      <c r="N42" s="72">
        <v>172.08875</v>
      </c>
      <c r="O42" s="73"/>
      <c r="P42" s="72">
        <v>172.04919847509998</v>
      </c>
      <c r="Q42" s="73"/>
      <c r="R42" s="72">
        <v>172.06768958864998</v>
      </c>
      <c r="S42" s="72"/>
      <c r="T42" s="72">
        <v>172.02711326929997</v>
      </c>
      <c r="U42" s="72">
        <v>172.04973695744002</v>
      </c>
      <c r="V42" s="72"/>
      <c r="W42" s="74">
        <v>172.01969869280001</v>
      </c>
      <c r="X42" s="75">
        <v>171.84896835225001</v>
      </c>
      <c r="Y42" s="75">
        <v>172.06860420049998</v>
      </c>
      <c r="Z42" s="75">
        <v>172.09436922047999</v>
      </c>
      <c r="AA42" s="75"/>
      <c r="AB42" s="75"/>
      <c r="AC42" s="75">
        <v>172.06779606120998</v>
      </c>
      <c r="AD42" s="76">
        <v>172.04447608187999</v>
      </c>
      <c r="AE42" s="88"/>
      <c r="AF42" s="104" t="s">
        <v>31</v>
      </c>
      <c r="AG42" s="73"/>
      <c r="AH42" s="77"/>
      <c r="AI42" s="78"/>
      <c r="AJ42" s="78"/>
      <c r="AK42" s="78"/>
      <c r="AL42" s="78"/>
      <c r="AM42" s="78"/>
      <c r="AN42" s="77"/>
      <c r="AO42" s="77"/>
      <c r="AP42" s="78"/>
      <c r="AQ42" s="78"/>
      <c r="AR42" s="78"/>
      <c r="AS42" s="79"/>
      <c r="AT42" s="75">
        <f>P42-N42</f>
        <v>-3.9551524900019785E-2</v>
      </c>
      <c r="AU42" s="75"/>
      <c r="AV42" s="75">
        <f>R42-P42</f>
        <v>1.8491113549998772E-2</v>
      </c>
      <c r="AW42" s="75"/>
      <c r="AX42" s="75">
        <f>T42-R42</f>
        <v>-4.0576319350009271E-2</v>
      </c>
      <c r="AY42" s="80">
        <f>U42-T42</f>
        <v>2.2623688140043896E-2</v>
      </c>
      <c r="AZ42" s="75"/>
      <c r="BA42" s="75">
        <f>W42-U42</f>
        <v>-3.0038264640012358E-2</v>
      </c>
      <c r="BB42" s="80">
        <f>X42-W42</f>
        <v>-0.17073034054999425</v>
      </c>
      <c r="BC42" s="76">
        <f>Y42-X42</f>
        <v>0.21963584824996474</v>
      </c>
      <c r="BD42" s="80">
        <f t="shared" si="9"/>
        <v>2.5765019980013903E-2</v>
      </c>
      <c r="BE42" s="76">
        <f>AC42-Z42</f>
        <v>-2.6573159270014912E-2</v>
      </c>
      <c r="BF42" s="81">
        <f t="shared" si="6"/>
        <v>-2.3319979329983198E-2</v>
      </c>
    </row>
    <row r="43" spans="1:58" x14ac:dyDescent="0.25">
      <c r="B43" s="12"/>
    </row>
    <row r="44" spans="1:58" x14ac:dyDescent="0.25">
      <c r="B44" s="82"/>
      <c r="C44" t="s">
        <v>33</v>
      </c>
      <c r="AH44" s="83"/>
      <c r="AI44" t="s">
        <v>34</v>
      </c>
    </row>
    <row r="45" spans="1:58" x14ac:dyDescent="0.25">
      <c r="B45" s="90"/>
    </row>
    <row r="46" spans="1:58" x14ac:dyDescent="0.25">
      <c r="B46" s="12"/>
    </row>
    <row r="47" spans="1:58" x14ac:dyDescent="0.25">
      <c r="B47" s="12"/>
    </row>
  </sheetData>
  <mergeCells count="4">
    <mergeCell ref="A2:A3"/>
    <mergeCell ref="B2:AD2"/>
    <mergeCell ref="AF2:AF3"/>
    <mergeCell ref="AG2:BF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Mamot, Philipp</dc:creator>
  <cp:lastModifiedBy>Mamot, Philipp</cp:lastModifiedBy>
  <dcterms:created xsi:type="dcterms:W3CDTF">2020-06-05T04:50:52Z</dcterms:created>
  <dcterms:modified xsi:type="dcterms:W3CDTF">2020-06-11T04:51:35Z</dcterms:modified>
</cp:coreProperties>
</file>